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lipe Soares\Desktop\senador 2021\crechê\"/>
    </mc:Choice>
  </mc:AlternateContent>
  <bookViews>
    <workbookView xWindow="0" yWindow="0" windowWidth="20490" windowHeight="9045" activeTab="4"/>
  </bookViews>
  <sheets>
    <sheet name="RESUMO" sheetId="10" r:id="rId1"/>
    <sheet name="ORÇAMENTO" sheetId="15" r:id="rId2"/>
    <sheet name="BDI" sheetId="8" r:id="rId3"/>
    <sheet name="COMPOSIÇÕES" sheetId="12" r:id="rId4"/>
    <sheet name="CRONOGRAMA" sheetId="5" r:id="rId5"/>
  </sheets>
  <definedNames>
    <definedName name="_xlnm.Print_Area" localSheetId="2">BDI!$A$1:$I$24</definedName>
    <definedName name="_xlnm.Print_Area" localSheetId="1">ORÇAMENTO!$A$1:$I$133</definedName>
    <definedName name="_xlnm.Print_Area" localSheetId="0">RESUMO!$A$1:$I$133</definedName>
    <definedName name="_xlnm.Print_Titles" localSheetId="2">BDI!$1:$12</definedName>
    <definedName name="_xlnm.Print_Titles" localSheetId="3">COMPOSIÇÕES!$1:$7</definedName>
    <definedName name="_xlnm.Print_Titles" localSheetId="4">CRONOGRAMA!$1:$10</definedName>
    <definedName name="_xlnm.Print_Titles" localSheetId="1">ORÇAMENTO!$1:$14</definedName>
    <definedName name="_xlnm.Print_Titles" localSheetId="0">RESUMO!$1:$14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5" l="1"/>
  <c r="B49" i="5"/>
  <c r="B47" i="5"/>
  <c r="I128" i="15"/>
  <c r="I119" i="15"/>
  <c r="I105" i="15"/>
  <c r="I101" i="15"/>
  <c r="I93" i="15"/>
  <c r="I89" i="15"/>
  <c r="I86" i="15"/>
  <c r="I81" i="15"/>
  <c r="I67" i="15"/>
  <c r="I64" i="15"/>
  <c r="I60" i="15"/>
  <c r="I55" i="15"/>
  <c r="I49" i="15"/>
  <c r="I44" i="15"/>
  <c r="I40" i="15"/>
  <c r="I34" i="15"/>
  <c r="I31" i="15"/>
  <c r="I26" i="15"/>
  <c r="I23" i="15"/>
  <c r="I23" i="10"/>
  <c r="G13" i="5" s="1"/>
  <c r="C14" i="5" s="1"/>
  <c r="F51" i="5"/>
  <c r="F49" i="5"/>
  <c r="F47" i="5"/>
  <c r="I128" i="10"/>
  <c r="G51" i="5" s="1"/>
  <c r="C52" i="5" s="1"/>
  <c r="I119" i="10"/>
  <c r="G49" i="5" s="1"/>
  <c r="C50" i="5" s="1"/>
  <c r="I105" i="10"/>
  <c r="G47" i="5" s="1"/>
  <c r="C48" i="5" s="1"/>
  <c r="I101" i="10"/>
  <c r="G45" i="5" s="1"/>
  <c r="D46" i="5" s="1"/>
  <c r="F45" i="5"/>
  <c r="F41" i="5"/>
  <c r="F39" i="5"/>
  <c r="F37" i="5"/>
  <c r="F35" i="5"/>
  <c r="F33" i="5"/>
  <c r="F31" i="5"/>
  <c r="F29" i="5"/>
  <c r="F27" i="5"/>
  <c r="F25" i="5"/>
  <c r="F23" i="5"/>
  <c r="F21" i="5"/>
  <c r="F19" i="5"/>
  <c r="F17" i="5"/>
  <c r="F15" i="5"/>
  <c r="F13" i="5"/>
  <c r="B45" i="5"/>
  <c r="B41" i="5"/>
  <c r="B39" i="5"/>
  <c r="B37" i="5"/>
  <c r="B35" i="5"/>
  <c r="B33" i="5"/>
  <c r="B31" i="5"/>
  <c r="B29" i="5"/>
  <c r="B27" i="5"/>
  <c r="B25" i="5"/>
  <c r="B23" i="5"/>
  <c r="B21" i="5"/>
  <c r="B19" i="5"/>
  <c r="B17" i="5"/>
  <c r="B15" i="5"/>
  <c r="B13" i="5"/>
  <c r="A43" i="5"/>
  <c r="A11" i="5"/>
  <c r="I93" i="10"/>
  <c r="G41" i="5" s="1"/>
  <c r="I89" i="10"/>
  <c r="G39" i="5" s="1"/>
  <c r="E40" i="5" s="1"/>
  <c r="F40" i="5" s="1"/>
  <c r="I86" i="10"/>
  <c r="G37" i="5" s="1"/>
  <c r="E38" i="5" s="1"/>
  <c r="I81" i="10"/>
  <c r="G35" i="5" s="1"/>
  <c r="I67" i="10"/>
  <c r="G33" i="5" s="1"/>
  <c r="E34" i="5" s="1"/>
  <c r="F34" i="5" s="1"/>
  <c r="I64" i="10"/>
  <c r="G31" i="5" s="1"/>
  <c r="D32" i="5" s="1"/>
  <c r="F32" i="5" s="1"/>
  <c r="I60" i="10"/>
  <c r="G29" i="5" s="1"/>
  <c r="I55" i="10"/>
  <c r="G27" i="5" s="1"/>
  <c r="D28" i="5" s="1"/>
  <c r="F28" i="5" s="1"/>
  <c r="I49" i="10"/>
  <c r="G25" i="5" s="1"/>
  <c r="D26" i="5" s="1"/>
  <c r="F26" i="5" s="1"/>
  <c r="I44" i="10"/>
  <c r="G23" i="5" s="1"/>
  <c r="C24" i="5" s="1"/>
  <c r="F24" i="5" s="1"/>
  <c r="I40" i="10"/>
  <c r="G21" i="5" s="1"/>
  <c r="D22" i="5" s="1"/>
  <c r="F22" i="5" s="1"/>
  <c r="I34" i="10"/>
  <c r="G19" i="5" s="1"/>
  <c r="I31" i="10"/>
  <c r="G17" i="5" s="1"/>
  <c r="C18" i="5" s="1"/>
  <c r="F18" i="5" s="1"/>
  <c r="I26" i="10"/>
  <c r="G15" i="5" s="1"/>
  <c r="C16" i="5" s="1"/>
  <c r="F16" i="5" s="1"/>
  <c r="I94" i="15" l="1"/>
  <c r="I129" i="15"/>
  <c r="I133" i="15" s="1"/>
  <c r="D52" i="5"/>
  <c r="E52" i="5"/>
  <c r="D50" i="5"/>
  <c r="E50" i="5"/>
  <c r="C46" i="5"/>
  <c r="E46" i="5"/>
  <c r="G54" i="5"/>
  <c r="F48" i="5"/>
  <c r="I129" i="10"/>
  <c r="I133" i="10" s="1"/>
  <c r="D42" i="5"/>
  <c r="E42" i="5"/>
  <c r="C42" i="5"/>
  <c r="D30" i="5"/>
  <c r="E30" i="5"/>
  <c r="F14" i="5"/>
  <c r="D20" i="5"/>
  <c r="C20" i="5"/>
  <c r="C36" i="5"/>
  <c r="D36" i="5"/>
  <c r="E36" i="5"/>
  <c r="F38" i="5"/>
  <c r="I94" i="10"/>
  <c r="F52" i="5" l="1"/>
  <c r="F50" i="5"/>
  <c r="D54" i="5"/>
  <c r="E54" i="5"/>
  <c r="C54" i="5"/>
  <c r="F36" i="5"/>
  <c r="F42" i="5"/>
  <c r="F20" i="5"/>
  <c r="F30" i="5"/>
  <c r="D16" i="8" l="1"/>
  <c r="F46" i="5" l="1"/>
  <c r="F54" i="5" s="1"/>
  <c r="D55" i="5"/>
  <c r="E55" i="5"/>
  <c r="C56" i="5" l="1"/>
  <c r="D56" i="5" s="1"/>
  <c r="E56" i="5" s="1"/>
  <c r="C55" i="5"/>
  <c r="C57" i="5" s="1"/>
  <c r="D57" i="5" s="1"/>
  <c r="E57" i="5" s="1"/>
</calcChain>
</file>

<file path=xl/sharedStrings.xml><?xml version="1.0" encoding="utf-8"?>
<sst xmlns="http://schemas.openxmlformats.org/spreadsheetml/2006/main" count="2234" uniqueCount="676">
  <si>
    <t>Intervalos admissíveis</t>
  </si>
  <si>
    <t>Composição do BDI Adotada</t>
  </si>
  <si>
    <t>Garantia (G)</t>
  </si>
  <si>
    <t>De 0,80% até 1,00%</t>
  </si>
  <si>
    <t>Garantia:</t>
  </si>
  <si>
    <t xml:space="preserve">Risco (R) </t>
  </si>
  <si>
    <t>De 0,97% até 1,27%</t>
  </si>
  <si>
    <t>Risco:</t>
  </si>
  <si>
    <t>Despesas financeiras (DF)</t>
  </si>
  <si>
    <t>de 0,59% até 1,39%</t>
  </si>
  <si>
    <t>Despesas financeiras:</t>
  </si>
  <si>
    <t>Administração Central (AC)</t>
  </si>
  <si>
    <t>De 3,00% até 5,50%</t>
  </si>
  <si>
    <t>Administração central:</t>
  </si>
  <si>
    <t>Lucro (L)</t>
  </si>
  <si>
    <t>De 6,16% até 8,96%</t>
  </si>
  <si>
    <t>Lucro:</t>
  </si>
  <si>
    <t>Tributos (T)</t>
  </si>
  <si>
    <t>Conforme legislação</t>
  </si>
  <si>
    <t>Tributos: (iss etc...)</t>
  </si>
  <si>
    <t>Seguro (S)</t>
  </si>
  <si>
    <t>Seguros:</t>
  </si>
  <si>
    <t>Proponente:</t>
  </si>
  <si>
    <t>Municipio de Senador José Porfírio - PA</t>
  </si>
  <si>
    <t>Obra / Empreendimento (Nome/Apelido):</t>
  </si>
  <si>
    <t>Data do Orçamento:</t>
  </si>
  <si>
    <t>Composição do BDI sugerida</t>
  </si>
  <si>
    <t>ITEM</t>
  </si>
  <si>
    <t>FONTE</t>
  </si>
  <si>
    <t>CODIGO</t>
  </si>
  <si>
    <t>DESCRIÇÃO</t>
  </si>
  <si>
    <t>UND.</t>
  </si>
  <si>
    <t>QUANT.</t>
  </si>
  <si>
    <t>PREÇO S/BDI</t>
  </si>
  <si>
    <t>VALOR (R$)</t>
  </si>
  <si>
    <t>SERVIÇOS PRELIMINARES</t>
  </si>
  <si>
    <t>1.1</t>
  </si>
  <si>
    <t>M2</t>
  </si>
  <si>
    <t>UN</t>
  </si>
  <si>
    <t>2.1</t>
  </si>
  <si>
    <t>M3</t>
  </si>
  <si>
    <t>KG</t>
  </si>
  <si>
    <t>M</t>
  </si>
  <si>
    <t>TOTAL SEM  BDI</t>
  </si>
  <si>
    <t xml:space="preserve">TOTAL COM BDI </t>
  </si>
  <si>
    <t>SEDOP</t>
  </si>
  <si>
    <t>ESQUADRIAS</t>
  </si>
  <si>
    <t>PREÇO C/BDI</t>
  </si>
  <si>
    <t>CJ</t>
  </si>
  <si>
    <t>REVESTIMENTOS</t>
  </si>
  <si>
    <t>Reboco com argamassa 1:6:Adit. Plast.</t>
  </si>
  <si>
    <t>PISOS</t>
  </si>
  <si>
    <t>Pt</t>
  </si>
  <si>
    <t>Ponto de força (tubul., fiaçao e disjuntor) acima de 200W</t>
  </si>
  <si>
    <t>Limpeza geral e entrega da obra</t>
  </si>
  <si>
    <t>Nº</t>
  </si>
  <si>
    <t>Código</t>
  </si>
  <si>
    <t>%</t>
  </si>
  <si>
    <t>Custos indiretos</t>
  </si>
  <si>
    <t>Preço total por M2  .</t>
  </si>
  <si>
    <t>D00281</t>
  </si>
  <si>
    <t>Dz</t>
  </si>
  <si>
    <t>Pernamanca 3" x 2" 4 m - madeira branca</t>
  </si>
  <si>
    <t>D00019</t>
  </si>
  <si>
    <t>Régua 3"x1" 4 m apar.</t>
  </si>
  <si>
    <t>GL</t>
  </si>
  <si>
    <t>280013</t>
  </si>
  <si>
    <t>H</t>
  </si>
  <si>
    <t>CARPINTEIRO COM ENCARGOS COMPLEMENTARES</t>
  </si>
  <si>
    <t>280024</t>
  </si>
  <si>
    <t>PINTOR COM ENCARGOS COMPLEMENTARES</t>
  </si>
  <si>
    <t>280026</t>
  </si>
  <si>
    <t>SERVENTE COM ENCARGOS COMPLEMENTARES</t>
  </si>
  <si>
    <t>280023</t>
  </si>
  <si>
    <t>PEDREIRO COM ENCARGOS COMPLEMENTARES</t>
  </si>
  <si>
    <t>110764</t>
  </si>
  <si>
    <t>Argamassa de cimento,areia e adit. plast. 1:6</t>
  </si>
  <si>
    <t>280004</t>
  </si>
  <si>
    <t>AJUDANTE DE PEDREIRO COM ENCARGOS COMPLEMENTARES</t>
  </si>
  <si>
    <t>L</t>
  </si>
  <si>
    <t>P00024</t>
  </si>
  <si>
    <t>Tinta acrílica - Fosca</t>
  </si>
  <si>
    <t>E00020</t>
  </si>
  <si>
    <t>Fita isolante</t>
  </si>
  <si>
    <t>280007</t>
  </si>
  <si>
    <t>AUXILIAR DE ELETRICISTA COM ENCARGOS COMPLEMENTARES</t>
  </si>
  <si>
    <t>280014</t>
  </si>
  <si>
    <t>ELETRICISTA COM ENCARGOS COMPLEMENTARES</t>
  </si>
  <si>
    <t>E00015</t>
  </si>
  <si>
    <t>E00087</t>
  </si>
  <si>
    <t>Disjuntor 3P-30A</t>
  </si>
  <si>
    <t>E00006</t>
  </si>
  <si>
    <t>Cabo de cobre 6.0 mm2 - 750V</t>
  </si>
  <si>
    <t>E00002</t>
  </si>
  <si>
    <t>Bucha e arruela de 1"-aluminio</t>
  </si>
  <si>
    <t>280005</t>
  </si>
  <si>
    <t>AJUDANTE ESPECIALIZADO COM ENCARGOS COMPLEMENTARES</t>
  </si>
  <si>
    <t>110142</t>
  </si>
  <si>
    <t>Argamassa de cimento e areia 1:6</t>
  </si>
  <si>
    <t>030010</t>
  </si>
  <si>
    <t>Escavação manual ate 1.50m de profundidade</t>
  </si>
  <si>
    <t>Alvenaria tijolo de barro a cutelo</t>
  </si>
  <si>
    <t>Chapisco de cimento e areia no traço 1:3</t>
  </si>
  <si>
    <t>CRONOGRAMA FISICO FINANCEIRO</t>
  </si>
  <si>
    <t>SERVIÇOS</t>
  </si>
  <si>
    <t>MESES</t>
  </si>
  <si>
    <t>TOTAIS</t>
  </si>
  <si>
    <t>PARCIAL SIMPLES</t>
  </si>
  <si>
    <t>PERCENTUAL SIMPLES (%)</t>
  </si>
  <si>
    <t>PARCIAIS ACUMULADA</t>
  </si>
  <si>
    <t>PERCENTUAUS ACUMULADOS (%)</t>
  </si>
  <si>
    <t>PAREDES E PAINEIS</t>
  </si>
  <si>
    <t>COBERTURA</t>
  </si>
  <si>
    <t>PINTURAS</t>
  </si>
  <si>
    <t>INSTALAÇÕES ELÉTRICAS</t>
  </si>
  <si>
    <t>050036</t>
  </si>
  <si>
    <t>Forma  c/ madeira branca</t>
  </si>
  <si>
    <t>050037</t>
  </si>
  <si>
    <t>Desforma</t>
  </si>
  <si>
    <t>050038</t>
  </si>
  <si>
    <t>Armação p/ concreto</t>
  </si>
  <si>
    <t>TELHADISTA COM ENCARGOS COMPLEMENTARES</t>
  </si>
  <si>
    <t>J00005</t>
  </si>
  <si>
    <t>Areia</t>
  </si>
  <si>
    <t>J00003</t>
  </si>
  <si>
    <t>SC</t>
  </si>
  <si>
    <t>Cimento</t>
  </si>
  <si>
    <t>Locação da obra a trena</t>
  </si>
  <si>
    <t>MOVIMENTO DE TERRA</t>
  </si>
  <si>
    <t>Baldrame em concreto armado c/ cinta de amarração</t>
  </si>
  <si>
    <t>Bloco em concreto armado p/ fundaçao (incl. forma)</t>
  </si>
  <si>
    <t>IMPERMEABILIZAÇÕES /TRATAMENTOS</t>
  </si>
  <si>
    <t>Fechadura para porta externa</t>
  </si>
  <si>
    <t>Esquadria de correr em vidro temperado de 8mm</t>
  </si>
  <si>
    <t>Lajota ceramica -  (Padrão Médio)</t>
  </si>
  <si>
    <t>FORROS</t>
  </si>
  <si>
    <t>Barroteamento em madeira de lei p/ forro PVC</t>
  </si>
  <si>
    <t>Forro em lambri de PVC</t>
  </si>
  <si>
    <t>Disjuntor 1P - 6 a 32A - PADRÃO DIN</t>
  </si>
  <si>
    <t>Disjuntor 2P - 6 a 32A - PADRÃO DIN</t>
  </si>
  <si>
    <t>Ponto de luz / força (c/tubul., cx. e fiaçao) ate 200W</t>
  </si>
  <si>
    <t>Ponto de dreno p/ split (10m)</t>
  </si>
  <si>
    <t>Extintor de incêndio ABC -  6Kg</t>
  </si>
  <si>
    <t>LIMPEZA FINAL</t>
  </si>
  <si>
    <t>D00002</t>
  </si>
  <si>
    <t>Massa de vedação</t>
  </si>
  <si>
    <t>D00059</t>
  </si>
  <si>
    <t>Cadeado No. 30</t>
  </si>
  <si>
    <t>D00049</t>
  </si>
  <si>
    <t>Telha fibrotex (1.22x0.55m) e=4mm</t>
  </si>
  <si>
    <t>D00060</t>
  </si>
  <si>
    <t>Aldrava p/ cadeado (4x1/2")</t>
  </si>
  <si>
    <t>D00344</t>
  </si>
  <si>
    <t>Arruela concava em PVC d=5/16"</t>
  </si>
  <si>
    <t>D00081</t>
  </si>
  <si>
    <t>Prego 2 1/2"x10</t>
  </si>
  <si>
    <t>D00016</t>
  </si>
  <si>
    <t>Tábua de madeira branca 4m</t>
  </si>
  <si>
    <t>D00015</t>
  </si>
  <si>
    <t>Tábua de madeira forte 4m</t>
  </si>
  <si>
    <t>D00061</t>
  </si>
  <si>
    <t>Fechadura de sobrepor comum</t>
  </si>
  <si>
    <t>D00001</t>
  </si>
  <si>
    <t>Parafuso fo go 5/16" c= 110mm</t>
  </si>
  <si>
    <t>D00062</t>
  </si>
  <si>
    <t>Dobradiça 3"x3" com parafuso</t>
  </si>
  <si>
    <t>D00322</t>
  </si>
  <si>
    <t>Ligação provisória - luz</t>
  </si>
  <si>
    <t>D00321</t>
  </si>
  <si>
    <t>Ligação provisoria - agua/esgoto</t>
  </si>
  <si>
    <t>D00343</t>
  </si>
  <si>
    <t>Taxa de Incêndio</t>
  </si>
  <si>
    <t>D00043</t>
  </si>
  <si>
    <t>Arame recozido No. 18</t>
  </si>
  <si>
    <t>D00238</t>
  </si>
  <si>
    <t>Rl</t>
  </si>
  <si>
    <t>Linha de nylon no. 80</t>
  </si>
  <si>
    <t>050259</t>
  </si>
  <si>
    <t>J00007</t>
  </si>
  <si>
    <t>Seixo lavado</t>
  </si>
  <si>
    <t>D00036</t>
  </si>
  <si>
    <t>Tijolo de barro 14x19x9</t>
  </si>
  <si>
    <t>D00085</t>
  </si>
  <si>
    <t>Prego 1"x16</t>
  </si>
  <si>
    <t>280002</t>
  </si>
  <si>
    <t>AJUDANTE DE CARPINTEIRO COM ENCARGOS COMPLEMENTARES</t>
  </si>
  <si>
    <t>280028</t>
  </si>
  <si>
    <t>I00004</t>
  </si>
  <si>
    <t>080273</t>
  </si>
  <si>
    <t>110141</t>
  </si>
  <si>
    <t>Argamassa de cimento e areia 1:4</t>
  </si>
  <si>
    <t>D00131</t>
  </si>
  <si>
    <t>Fechadura externa</t>
  </si>
  <si>
    <t>D00473</t>
  </si>
  <si>
    <t>Ferragens para esquadria de correr</t>
  </si>
  <si>
    <t>D00394</t>
  </si>
  <si>
    <t>Vidro temperado incolor e=8mm</t>
  </si>
  <si>
    <t>110248</t>
  </si>
  <si>
    <t>Argamassa de cimento e areia no traço 1:3</t>
  </si>
  <si>
    <t>D00080</t>
  </si>
  <si>
    <t>Argamassa AC-I</t>
  </si>
  <si>
    <t>D00079</t>
  </si>
  <si>
    <t>Rejunte (p/ ceramica)</t>
  </si>
  <si>
    <t>A00055</t>
  </si>
  <si>
    <t>Lajota ceramica - (Padrão Médio)</t>
  </si>
  <si>
    <t>D00012</t>
  </si>
  <si>
    <t>Ripão em madeira de lei 2"x1" serr.</t>
  </si>
  <si>
    <t>D00084</t>
  </si>
  <si>
    <t>Prego 1 1/2"x13</t>
  </si>
  <si>
    <t>A00024</t>
  </si>
  <si>
    <t>P00027</t>
  </si>
  <si>
    <t>Aguarraz</t>
  </si>
  <si>
    <t>E00052</t>
  </si>
  <si>
    <t>E00081</t>
  </si>
  <si>
    <t>E00034</t>
  </si>
  <si>
    <t>Arruela de 1/2"</t>
  </si>
  <si>
    <t>E00008</t>
  </si>
  <si>
    <t>Cabo de cobre 2,5mm2  -750V</t>
  </si>
  <si>
    <t>E00033</t>
  </si>
  <si>
    <t>Bucha de 1/2"</t>
  </si>
  <si>
    <t>E00019</t>
  </si>
  <si>
    <t>Caixa de derivação 4"x2"- Plástica</t>
  </si>
  <si>
    <t>E00012</t>
  </si>
  <si>
    <t>H00006</t>
  </si>
  <si>
    <t>Tubo em PVC - JS - 25mm (LH)</t>
  </si>
  <si>
    <t>H00093</t>
  </si>
  <si>
    <t>Joelho/Cotovelo 90º  em PVC - JS - 25mm-LH</t>
  </si>
  <si>
    <t>H00373</t>
  </si>
  <si>
    <t>Tubo de polietileno 3/8"</t>
  </si>
  <si>
    <t>D00419</t>
  </si>
  <si>
    <t>Extintor de incêndio ABC - 6Kg</t>
  </si>
  <si>
    <t>COMPOSIÇÕES DE CUSTO</t>
  </si>
  <si>
    <t>Cumeeira de barro</t>
  </si>
  <si>
    <t>050740</t>
  </si>
  <si>
    <t>D00173</t>
  </si>
  <si>
    <t>Tapume c/ chapa de madeirit e=10mm (h=2.20m)</t>
  </si>
  <si>
    <t>Porta mad. trabalhada c/ caix. aduela e alizar</t>
  </si>
  <si>
    <t>Lâmpada de Led Tubular 18W bivolt</t>
  </si>
  <si>
    <t>Preço total por UN  .</t>
  </si>
  <si>
    <t>Preço total por CJ  .</t>
  </si>
  <si>
    <t>P00011</t>
  </si>
  <si>
    <t>Cal virgem</t>
  </si>
  <si>
    <t>D00105</t>
  </si>
  <si>
    <t>Compensado e=10mm</t>
  </si>
  <si>
    <t>Preço total por M3  .</t>
  </si>
  <si>
    <t>280009</t>
  </si>
  <si>
    <t>AUXILIAR DE SERRALHEIRO COM ENCARGOS COMPLEMENTARES</t>
  </si>
  <si>
    <t>280025</t>
  </si>
  <si>
    <t>SERRALHEIRO COM ENCARGOS COMPLEMENTARES</t>
  </si>
  <si>
    <t>Preço total por M  .</t>
  </si>
  <si>
    <t>D00096</t>
  </si>
  <si>
    <t>Caixilho em madeira de lei</t>
  </si>
  <si>
    <t>D00093</t>
  </si>
  <si>
    <t>Porta em madeira trabalhada</t>
  </si>
  <si>
    <t>D00097</t>
  </si>
  <si>
    <t>Alizar em madeira de lei</t>
  </si>
  <si>
    <t>D00141</t>
  </si>
  <si>
    <t>Lixa p/ ferro</t>
  </si>
  <si>
    <t>Preço total por Pt  .</t>
  </si>
  <si>
    <t>E00773</t>
  </si>
  <si>
    <t>Lâmpada Tubular de Led 18W</t>
  </si>
  <si>
    <t>P00028</t>
  </si>
  <si>
    <t>Líquido selador acrilico</t>
  </si>
  <si>
    <t>P00007</t>
  </si>
  <si>
    <t>Lixa para parede</t>
  </si>
  <si>
    <t>P00022</t>
  </si>
  <si>
    <t>Massa acrílica</t>
  </si>
  <si>
    <t>1.1.1</t>
  </si>
  <si>
    <t>1.1.2</t>
  </si>
  <si>
    <t>1.1.3</t>
  </si>
  <si>
    <t>1.1.4</t>
  </si>
  <si>
    <t>Barracão de madeira/Almoxarifado</t>
  </si>
  <si>
    <t>Abril de 2021</t>
  </si>
  <si>
    <t>1.2</t>
  </si>
  <si>
    <t>1.2.1</t>
  </si>
  <si>
    <t>FUNDAÇÕES / ESTRUTURA</t>
  </si>
  <si>
    <t>Concreto armado fck=25MPA c/ forma mad. Branca (incl. lançamento e adensamento)</t>
  </si>
  <si>
    <t>1.3</t>
  </si>
  <si>
    <t>1.3.1</t>
  </si>
  <si>
    <t>1.3.2</t>
  </si>
  <si>
    <t>1.3.3</t>
  </si>
  <si>
    <t>1.4</t>
  </si>
  <si>
    <t>1.4.1</t>
  </si>
  <si>
    <t>Mão francesa em mad. de lei (padrao SEDUC)</t>
  </si>
  <si>
    <t>Cobertura - telha de barro paulista ou planatex</t>
  </si>
  <si>
    <t>1.5</t>
  </si>
  <si>
    <t>1.5.1</t>
  </si>
  <si>
    <t>1.5.2</t>
  </si>
  <si>
    <t>1.5.3</t>
  </si>
  <si>
    <t>1.5.4</t>
  </si>
  <si>
    <t>Impermeabilização para baldrame</t>
  </si>
  <si>
    <t>Manta para sub cobertura e= 5mm</t>
  </si>
  <si>
    <t>1.6</t>
  </si>
  <si>
    <t>1.6.1</t>
  </si>
  <si>
    <t>1.6.2</t>
  </si>
  <si>
    <t>1.7</t>
  </si>
  <si>
    <t>1.7.1</t>
  </si>
  <si>
    <t>1.7.2</t>
  </si>
  <si>
    <t>1.7.3</t>
  </si>
  <si>
    <t>1.9</t>
  </si>
  <si>
    <t>1.8.1</t>
  </si>
  <si>
    <t>1.8</t>
  </si>
  <si>
    <t>1.8.2</t>
  </si>
  <si>
    <t>Concreto simples c/ seixo e=5cm traço 1:2:3</t>
  </si>
  <si>
    <t>Rodape ceramico h=8cm</t>
  </si>
  <si>
    <t>1.9.1</t>
  </si>
  <si>
    <t>1.9.2</t>
  </si>
  <si>
    <t>1.9.3</t>
  </si>
  <si>
    <t>1.10</t>
  </si>
  <si>
    <t>1.11</t>
  </si>
  <si>
    <t>1.12</t>
  </si>
  <si>
    <t>1.11.1</t>
  </si>
  <si>
    <t>Cabo de cobre  16mm2 - 1 KV</t>
  </si>
  <si>
    <t>Interruptor 1 tecla simples (s/fiaçao)</t>
  </si>
  <si>
    <t>Interruptor 2 teclas paralelo (s/fiaçao)</t>
  </si>
  <si>
    <t>Tomada 2P+T 10A (s/fiaçao)</t>
  </si>
  <si>
    <t>Bocal de louça E-27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</si>
  <si>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</si>
  <si>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</si>
  <si>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</si>
  <si>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</si>
  <si>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</si>
  <si>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</si>
  <si>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</si>
  <si>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</si>
  <si>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</si>
  <si>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</si>
  <si>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</si>
  <si>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</si>
  <si>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Guarda-corpo em tubo de aço galvanizado 1 1/2"</t>
  </si>
  <si>
    <t>Quadro magnético branco c/ apoio para apagador e pincéis e moldura em alumínio</t>
  </si>
  <si>
    <t>1.13</t>
  </si>
  <si>
    <t>1.13.1</t>
  </si>
  <si>
    <t>1.13.2</t>
  </si>
  <si>
    <t>1.13.3</t>
  </si>
  <si>
    <t>1.14</t>
  </si>
  <si>
    <t>PASSARELA</t>
  </si>
  <si>
    <t>1.15</t>
  </si>
  <si>
    <t>REPAROS EM GERAL</t>
  </si>
  <si>
    <t>Retirada de piso incl. camada impermeabilizadora</t>
  </si>
  <si>
    <t>Esmalte s/ ferro (superf. lisa)</t>
  </si>
  <si>
    <t>Acrílica para piso</t>
  </si>
  <si>
    <t>MERC50</t>
  </si>
  <si>
    <t>Limpeza de Forro de Madeira</t>
  </si>
  <si>
    <t>1.15.1</t>
  </si>
  <si>
    <t>1.15.2</t>
  </si>
  <si>
    <t>1.14.1</t>
  </si>
  <si>
    <t>1 CONSTRUÇÃO DE DUAS SALAS</t>
  </si>
  <si>
    <t>1.1 SERVIÇOS PRELIMINARES</t>
  </si>
  <si>
    <t>1.1.1 010005</t>
  </si>
  <si>
    <t>1.1.2 010009</t>
  </si>
  <si>
    <t>1.2 MOVIMENTO DE TERRA</t>
  </si>
  <si>
    <t>1.2.1 030010</t>
  </si>
  <si>
    <t>1.3 FUNDAÇÕES / ESTRUTURA</t>
  </si>
  <si>
    <t>1.3.1 040284</t>
  </si>
  <si>
    <t>Concreto c/ seixo Fck= 20 MPA (incl. lançamento e adensamento)</t>
  </si>
  <si>
    <t>1.3.2 040283</t>
  </si>
  <si>
    <t>1.3.3 050766</t>
  </si>
  <si>
    <t>Concreto c/ seixo Fck= 25MPA (incl. lançamento e adensamento)</t>
  </si>
  <si>
    <t>1.4 PAREDES E PAINEIS</t>
  </si>
  <si>
    <t>1.4.1 060046</t>
  </si>
  <si>
    <t>1.5 COBERTURA</t>
  </si>
  <si>
    <t>D00005</t>
  </si>
  <si>
    <t>Peça em madeira de lei 6"x3" 4 m apar.</t>
  </si>
  <si>
    <t>1.5.2 070614</t>
  </si>
  <si>
    <t>D00306</t>
  </si>
  <si>
    <t>Peça em madeira de lei 5"x2" 4 m apar.</t>
  </si>
  <si>
    <t>D00068</t>
  </si>
  <si>
    <t>Parafuso de 1/2"x8"</t>
  </si>
  <si>
    <t>1.5.3 070049</t>
  </si>
  <si>
    <t>D00004</t>
  </si>
  <si>
    <t>Telha de barro - paulista</t>
  </si>
  <si>
    <t>1.5.4 070287</t>
  </si>
  <si>
    <t>1.6 IMPERMEABILIZAÇÕES /TRATAMENTOS</t>
  </si>
  <si>
    <t>1.6.1 080293</t>
  </si>
  <si>
    <t>Impermeabilizante asfáltico disperso em água</t>
  </si>
  <si>
    <t>Reboco impermeabilizante</t>
  </si>
  <si>
    <t>1.6.2 080783</t>
  </si>
  <si>
    <t>D00381</t>
  </si>
  <si>
    <t>Manta para sub cobertura e=1.1mm</t>
  </si>
  <si>
    <t>1.7 ESQUADRIAS</t>
  </si>
  <si>
    <t>1.7.1 090063</t>
  </si>
  <si>
    <t>1.7.2 091512</t>
  </si>
  <si>
    <t>1.7.3 100817</t>
  </si>
  <si>
    <t>1.8 REVESTIMENTOS</t>
  </si>
  <si>
    <t>1.8.1 110763</t>
  </si>
  <si>
    <t>1.8.2 110143</t>
  </si>
  <si>
    <t>1.9 PISOS</t>
  </si>
  <si>
    <t>1.9.1 130112</t>
  </si>
  <si>
    <t>1.9.2 130119</t>
  </si>
  <si>
    <t>1.9.3 120164</t>
  </si>
  <si>
    <t>A00007</t>
  </si>
  <si>
    <t>1.10 FORROS</t>
  </si>
  <si>
    <t>1.10.1 140348</t>
  </si>
  <si>
    <t>1.10.2 141336</t>
  </si>
  <si>
    <t>1.11 PINTURAS</t>
  </si>
  <si>
    <t>1.11.1 150253</t>
  </si>
  <si>
    <t>1.12 INSTALAÇÕES ELÉTRICAS</t>
  </si>
  <si>
    <t>1.12.2 170326</t>
  </si>
  <si>
    <t>1.12.3 170362</t>
  </si>
  <si>
    <t>1.12.4 170747</t>
  </si>
  <si>
    <t>E00374</t>
  </si>
  <si>
    <t>Cabo de cobre 16,00 mm2 - 1 KV</t>
  </si>
  <si>
    <t>1.12.5 170332</t>
  </si>
  <si>
    <t>E00023</t>
  </si>
  <si>
    <t>1.12.6 170336</t>
  </si>
  <si>
    <t>E00062</t>
  </si>
  <si>
    <t>Interruptor 2 teclas paralelo 10A - 250V</t>
  </si>
  <si>
    <t>1.12.7 170339</t>
  </si>
  <si>
    <t>E00065</t>
  </si>
  <si>
    <t>1.12.8 170701</t>
  </si>
  <si>
    <t>Eletroduto PVC Rígido de 1"</t>
  </si>
  <si>
    <t>1.12.9 170081</t>
  </si>
  <si>
    <t>Eletroduto PVC Rígido de 1/2"</t>
  </si>
  <si>
    <t>1.12.10 171528</t>
  </si>
  <si>
    <t>1.12.11 171129</t>
  </si>
  <si>
    <t>E00394</t>
  </si>
  <si>
    <t>1.12.12 231084</t>
  </si>
  <si>
    <t>1.13 DEMAIS ITENS</t>
  </si>
  <si>
    <t>1.13.1 241470</t>
  </si>
  <si>
    <t>D00474</t>
  </si>
  <si>
    <t>Tubo de aço galvanizado 1 1/2"</t>
  </si>
  <si>
    <t>1.13.2 251520</t>
  </si>
  <si>
    <t>D00426</t>
  </si>
  <si>
    <t>1.13.3 201507</t>
  </si>
  <si>
    <t>1.14 LIMPEZA FINAL</t>
  </si>
  <si>
    <t>1.14.1 270220</t>
  </si>
  <si>
    <t>1.15 PASSARELA</t>
  </si>
  <si>
    <t>1.15.1 250717</t>
  </si>
  <si>
    <t>030011</t>
  </si>
  <si>
    <t>Aterro incluindo carga, descarga, transporte e apiloamento</t>
  </si>
  <si>
    <t>040025</t>
  </si>
  <si>
    <t>Fundação corrida/bloco c/pedra preta arg.no traço 1:8</t>
  </si>
  <si>
    <t>040026</t>
  </si>
  <si>
    <t>Baldrame em conc.ciclópico c/pedra preta incl.forma</t>
  </si>
  <si>
    <t>070308</t>
  </si>
  <si>
    <t>Encaibramento e ripamento</t>
  </si>
  <si>
    <t>130111</t>
  </si>
  <si>
    <t>Camada impermeabilizadora e=10cm c/pedra preta (incl. Sika 1)</t>
  </si>
  <si>
    <t>130208</t>
  </si>
  <si>
    <t>Cimentado liso c/junta de madeira</t>
  </si>
  <si>
    <t>150210</t>
  </si>
  <si>
    <t>Verniz poliuretano sobre madeiramento do telhado</t>
  </si>
  <si>
    <t>1.15.2 270220</t>
  </si>
  <si>
    <t>2 REPAROS EM GERAL</t>
  </si>
  <si>
    <t>D00209</t>
  </si>
  <si>
    <t>Gancho chato p/ telha fibrocimento</t>
  </si>
  <si>
    <t>D00429</t>
  </si>
  <si>
    <t>Telha Brasilit ondulada (2,44x0,50) e=4mm</t>
  </si>
  <si>
    <t>P00019</t>
  </si>
  <si>
    <t>Tinta esmalte</t>
  </si>
  <si>
    <t>P00036</t>
  </si>
  <si>
    <t>Latex acrílica para piso</t>
  </si>
  <si>
    <t>2.1.1</t>
  </si>
  <si>
    <t>2.1.2</t>
  </si>
  <si>
    <t>2.1.3</t>
  </si>
  <si>
    <t>2.1.4</t>
  </si>
  <si>
    <t>2.1.7</t>
  </si>
  <si>
    <t>SERRALHEIRIA/ COMBATE INCÊNDIO/ ACESSORIOS</t>
  </si>
  <si>
    <t>2.1.8</t>
  </si>
  <si>
    <t>Subestação aérea c/ transformador 75 KVA (incl.poste, acessorios e cabine de mediçao)</t>
  </si>
  <si>
    <t>Cabo de cobre  35mm2 - 1 KV</t>
  </si>
  <si>
    <t>E05047</t>
  </si>
  <si>
    <t>CHAVE FUSIVEL PARA REDES DE DISTRIBUICAO, TENSAO DE 15,0 KV, CORRENTE NOMINAL DO PORTA FUSIVEL DE 100 A, CAPACIDADE DE INTERRUPCAO SIMETRICA DE 7,10 KA,CAPACIDADE DE INTERRUPCAO ASSIMETRICA 10,00 KA</t>
  </si>
  <si>
    <t>E00310</t>
  </si>
  <si>
    <t>Armação secundaria de 2 estribos</t>
  </si>
  <si>
    <t>E00326</t>
  </si>
  <si>
    <t>Suporte p/ transformador em poste de concreto-seção 240mm</t>
  </si>
  <si>
    <t>E00749</t>
  </si>
  <si>
    <t>Cruzeta em concreto (90x115x2400mm)</t>
  </si>
  <si>
    <t>E00327</t>
  </si>
  <si>
    <t>Suporte p/ transformador em poste de concreto-seção 255mm</t>
  </si>
  <si>
    <t>E00311</t>
  </si>
  <si>
    <t>Bucha-arruela de 2 1/2"-aluminio</t>
  </si>
  <si>
    <t>E00524</t>
  </si>
  <si>
    <t>Curva 90° p/ elet F°G° 3" (IE)</t>
  </si>
  <si>
    <t>E00196</t>
  </si>
  <si>
    <t>Elo fusivel 5H</t>
  </si>
  <si>
    <t>E00079</t>
  </si>
  <si>
    <t>Cabo de cobre 50mm2 - 750V</t>
  </si>
  <si>
    <t>E00075</t>
  </si>
  <si>
    <t>Transformador de 75KVA-AT13,2KV-BT220/127V</t>
  </si>
  <si>
    <t>E00114</t>
  </si>
  <si>
    <t>Pára-raios de distribuição(polimero) c/ suporte "L"</t>
  </si>
  <si>
    <t>E00178</t>
  </si>
  <si>
    <t>Pino p/ isolador</t>
  </si>
  <si>
    <t>E00177</t>
  </si>
  <si>
    <t>Isolador tipo pino - classe 15KV</t>
  </si>
  <si>
    <t>E00191</t>
  </si>
  <si>
    <t>Conector tipo parafuso fendido</t>
  </si>
  <si>
    <t>E00180</t>
  </si>
  <si>
    <t>Sela galvanizada para cruzeta</t>
  </si>
  <si>
    <t>E00184</t>
  </si>
  <si>
    <t>Parafuso de cabeça quadrada galv. 16x125mm</t>
  </si>
  <si>
    <t>E00181</t>
  </si>
  <si>
    <t>Parafuso de cabeça abaulada galv. 16x150mm</t>
  </si>
  <si>
    <t>E00189</t>
  </si>
  <si>
    <t>Conector a compressão bimetalico (p/para raios/chave fuzivel)</t>
  </si>
  <si>
    <t>E00186</t>
  </si>
  <si>
    <t>Parafuso de cabeça abaulada 16x45mm</t>
  </si>
  <si>
    <t>E00200</t>
  </si>
  <si>
    <t>Suporte p/ transformador-aco inox 32mm (p/poste)</t>
  </si>
  <si>
    <t>E00328</t>
  </si>
  <si>
    <t>Quadro p/ medição polifásica - padrão CELPA</t>
  </si>
  <si>
    <t>E00558</t>
  </si>
  <si>
    <t>Haste de Aço cobreada 5/8"x2,40m c/ conector</t>
  </si>
  <si>
    <t>E00324</t>
  </si>
  <si>
    <t>Grampo paralelo universal p/conexão c/cabo de cobre</t>
  </si>
  <si>
    <t>M00007</t>
  </si>
  <si>
    <t>Hp</t>
  </si>
  <si>
    <t>Caminhão c/ munck</t>
  </si>
  <si>
    <t>E00227</t>
  </si>
  <si>
    <t>Cabo de cobre nu  16mm2</t>
  </si>
  <si>
    <t>E00192</t>
  </si>
  <si>
    <t>Cabo de cobre nu 35mm2</t>
  </si>
  <si>
    <t>E00271</t>
  </si>
  <si>
    <t>Eletroduto - ferro galvanizado 2 1/2"</t>
  </si>
  <si>
    <t>E00113</t>
  </si>
  <si>
    <t>Chave fusível de 100A, classe 15KV c/ suporte "L"</t>
  </si>
  <si>
    <t>E00198</t>
  </si>
  <si>
    <t>Cinta galv. circular de 270mm</t>
  </si>
  <si>
    <t>E00201</t>
  </si>
  <si>
    <t>Caixa p/ transformador de corrente</t>
  </si>
  <si>
    <t>E00182</t>
  </si>
  <si>
    <t>Arruela quadrada galv. de 18x38cm</t>
  </si>
  <si>
    <t>E00183</t>
  </si>
  <si>
    <t>Mão francesa plana galvanizada 726mm</t>
  </si>
  <si>
    <t>E00188</t>
  </si>
  <si>
    <t>Porca galv. quadrada de 24mm - rosca M 16x2</t>
  </si>
  <si>
    <t>E00176</t>
  </si>
  <si>
    <t>Alça dupla preformada p/ cabo de aluminio 2AWG</t>
  </si>
  <si>
    <t>E00197</t>
  </si>
  <si>
    <t>Cinta galv. circular de 260mm</t>
  </si>
  <si>
    <t>170415</t>
  </si>
  <si>
    <t>Mureta de mediçao em alv.c/laje em conc.(c=2.20/l=0.50/h=2.0m)</t>
  </si>
  <si>
    <t>170624</t>
  </si>
  <si>
    <t>Poste concr.600-DN, h=11m(incl.base concr.ciclópico)</t>
  </si>
  <si>
    <t>E00376</t>
  </si>
  <si>
    <t>Cabo de cobre 35,00 mm2 - 1 KV</t>
  </si>
  <si>
    <t>CONSTRUÇÃO DE SALAS</t>
  </si>
  <si>
    <t>Estrutura em mad. lei p/ telha de barro - pç. serrada</t>
  </si>
  <si>
    <t>Emboço com argamassa 1:6:Adit. Plast.</t>
  </si>
  <si>
    <t>Revestimento Cerâmico Padrão Médio</t>
  </si>
  <si>
    <t>Centro de distribuição p/ 20 disjuntores (c/ barramento)</t>
  </si>
  <si>
    <t>Revisão de ponto de esgoto</t>
  </si>
  <si>
    <t>Exaustor d=40cm</t>
  </si>
  <si>
    <t>1.8.3</t>
  </si>
  <si>
    <t>1.8.4</t>
  </si>
  <si>
    <t>Passarela coberta c/telhas de fibrocimento (com pilar 6"x3")</t>
  </si>
  <si>
    <t>1.5.1 070052</t>
  </si>
  <si>
    <t>D00010</t>
  </si>
  <si>
    <t>Pernamanca 3"x2" 4 m ser - mad. forte</t>
  </si>
  <si>
    <t>D00006</t>
  </si>
  <si>
    <t>Peça em madeira de lei 6"x3" 4 m serr.</t>
  </si>
  <si>
    <t>D00014</t>
  </si>
  <si>
    <t>Ripa 2 1/2"x1/2" 4 m serr.</t>
  </si>
  <si>
    <t>1.8.3 110762</t>
  </si>
  <si>
    <t>1.8.4 110644</t>
  </si>
  <si>
    <t>A00056</t>
  </si>
  <si>
    <t>1.12.1 170888</t>
  </si>
  <si>
    <t>E00455</t>
  </si>
  <si>
    <t>Centro de distribuição p/ 20 disjuntores (c/ barram)</t>
  </si>
  <si>
    <t>2 luz
3 tomada</t>
  </si>
  <si>
    <t>070047</t>
  </si>
  <si>
    <t>Cobertura - telha de fibrocimento e=6mm</t>
  </si>
  <si>
    <t>180214</t>
  </si>
  <si>
    <t>Ponto de esgoto (incl. tubos, conexoes,cx. e ralos)</t>
  </si>
  <si>
    <t>D00392</t>
  </si>
  <si>
    <t>Licenças e taxas da obra (até 500m2)</t>
  </si>
  <si>
    <t>Pintura s/ telha fibrocimento</t>
  </si>
  <si>
    <t>2.2</t>
  </si>
  <si>
    <t>2.3</t>
  </si>
  <si>
    <t>Centro de distribuiçao p/ 32 disjuntores (c/ barramento)</t>
  </si>
  <si>
    <t>Disjuntor 3P - 10 a 50A - PADRÃO DIN</t>
  </si>
  <si>
    <t>Interruptor 2 teclas simples (s/fiaçao)</t>
  </si>
  <si>
    <t>2.4</t>
  </si>
  <si>
    <t>Caixa de descarga plastica - externa</t>
  </si>
  <si>
    <t>Assento plástico almofadado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</si>
  <si>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</si>
  <si>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</si>
  <si>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</si>
  <si>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</si>
  <si>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</si>
  <si>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</si>
  <si>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</si>
  <si>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</si>
  <si>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</si>
  <si>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</si>
  <si>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</si>
  <si>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</si>
  <si>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2.4.1</t>
  </si>
  <si>
    <t>2.4.2</t>
  </si>
  <si>
    <t>2.4.3</t>
  </si>
  <si>
    <t>2.4.4</t>
  </si>
  <si>
    <t>2.4.5</t>
  </si>
  <si>
    <t>2.4.6</t>
  </si>
  <si>
    <t>2.4.7</t>
  </si>
  <si>
    <t>PROP</t>
  </si>
  <si>
    <t>1.1.3 011171</t>
  </si>
  <si>
    <t>D00387</t>
  </si>
  <si>
    <t>Taxa da PMB (II)</t>
  </si>
  <si>
    <t>D00389</t>
  </si>
  <si>
    <t>Taxa do CREA (II)</t>
  </si>
  <si>
    <t>2.1 PINTURAS</t>
  </si>
  <si>
    <t>2.1.2 150302</t>
  </si>
  <si>
    <t>2.1.3 150207</t>
  </si>
  <si>
    <t>2.1.4 150286</t>
  </si>
  <si>
    <t>P00037</t>
  </si>
  <si>
    <t>Tinta para telha cerâmica</t>
  </si>
  <si>
    <t>2.2 PISOS</t>
  </si>
  <si>
    <t>2.2.1 130119</t>
  </si>
  <si>
    <t>2.2.2 020023</t>
  </si>
  <si>
    <t>2.3 INSTALAÇÕES ELÉTRICAS</t>
  </si>
  <si>
    <t>2.3.1 170693</t>
  </si>
  <si>
    <t>2.3.2 170386</t>
  </si>
  <si>
    <t>E00127</t>
  </si>
  <si>
    <t>Centro de distribuição p/ 32 disj. c/ barramento</t>
  </si>
  <si>
    <t>2.3.3 170749</t>
  </si>
  <si>
    <t>2.3.4 170326</t>
  </si>
  <si>
    <t>2.3.5 170362</t>
  </si>
  <si>
    <t>2.3.6 170388</t>
  </si>
  <si>
    <t>E00085</t>
  </si>
  <si>
    <t>2.3.7 170081</t>
  </si>
  <si>
    <t>2.3.8 170701</t>
  </si>
  <si>
    <t>2.3.9 170332</t>
  </si>
  <si>
    <t>2.3.10 170334</t>
  </si>
  <si>
    <t>E00060</t>
  </si>
  <si>
    <t>2.3.11 170339</t>
  </si>
  <si>
    <t>2.3.12 171528</t>
  </si>
  <si>
    <t>2.4 DEMAIS SERVIÇOS</t>
  </si>
  <si>
    <t>2.4.1 071498</t>
  </si>
  <si>
    <t>2.4.2 180845</t>
  </si>
  <si>
    <t>2.4.3 251027</t>
  </si>
  <si>
    <t>2.4.4 190224</t>
  </si>
  <si>
    <t>H00055</t>
  </si>
  <si>
    <t>Fita de vedacao</t>
  </si>
  <si>
    <t>H00045</t>
  </si>
  <si>
    <t>Tubo de descarga em PVC - 40mm</t>
  </si>
  <si>
    <t>H00046</t>
  </si>
  <si>
    <t>Ligacao flexivel (engate) plastico</t>
  </si>
  <si>
    <t>H00044</t>
  </si>
  <si>
    <t>Caixa de descarga plastica externa</t>
  </si>
  <si>
    <t>280008</t>
  </si>
  <si>
    <t>AUXILIAR DE ENCANADOR OU BOMBEIRO HIDRÁULICO COM ENCARGOS COMPLEMENTRES</t>
  </si>
  <si>
    <t>280016</t>
  </si>
  <si>
    <t>ENCANADOR OU BOMBEIRO HIDRÁULICO COM ENCARGOS COMPLEMENTARES</t>
  </si>
  <si>
    <t>2.4.5 231084</t>
  </si>
  <si>
    <t>2.4.6 190807</t>
  </si>
  <si>
    <t>H00317</t>
  </si>
  <si>
    <t>2.4.7 MERC50</t>
  </si>
  <si>
    <t>TOTAL</t>
  </si>
  <si>
    <t>Mobilização e Desmobilização de pessoal e equipamentos</t>
  </si>
  <si>
    <t>PROP01</t>
  </si>
  <si>
    <t>1.1.5</t>
  </si>
  <si>
    <t>Acrilica fosca int./ext. c/massa e selador - 3 demaos - Pintura de toda escola</t>
  </si>
  <si>
    <t>Cobertura - Telha de fibrocimento e=4mm - troca de telhas quebradas</t>
  </si>
  <si>
    <t>1.1.4 6</t>
  </si>
  <si>
    <t>1.1.5 010003</t>
  </si>
  <si>
    <t>2.1.1 150253</t>
  </si>
  <si>
    <t>1.1.6</t>
  </si>
  <si>
    <t>MERC01</t>
  </si>
  <si>
    <t>Fachada em ACM (letreiro)</t>
  </si>
  <si>
    <t>1.1.6 MERC01</t>
  </si>
  <si>
    <t>Fachada em ACM</t>
  </si>
  <si>
    <t>MM09</t>
  </si>
  <si>
    <t>Placa em ACM multicor - 3mm + acess. montagem</t>
  </si>
  <si>
    <t>MM10</t>
  </si>
  <si>
    <t>Letra em ACM</t>
  </si>
  <si>
    <t>D00414</t>
  </si>
  <si>
    <t>Perfil aço estrutural em "U"</t>
  </si>
  <si>
    <t>280027</t>
  </si>
  <si>
    <t>SOLDADOR COM ENCARGOS COMPLEMENTARES</t>
  </si>
  <si>
    <t>DEMAIS SERVIÇOS</t>
  </si>
  <si>
    <t>Construção de Sala de aula, Sala de Informativa, Sala de Professores e Cordenação - EMEI São Francisco de Assis</t>
  </si>
  <si>
    <r>
      <t xml:space="preserve"> BDI = </t>
    </r>
    <r>
      <rPr>
        <u/>
        <sz val="10"/>
        <rFont val="Arial"/>
        <family val="2"/>
      </rPr>
      <t>(1+AC+S+R+G)*(1+DF)*(1+L)</t>
    </r>
    <r>
      <rPr>
        <sz val="10"/>
        <rFont val="Arial"/>
        <family val="2"/>
      </rPr>
      <t xml:space="preserve">  -1
                                     (1-T)
  Observações:
  i)   Fórmula de cálculo, composição do BDI e intervalos admissíveis nos termos do Acórdão 2622/2013 do TCU;
  ii)  BDI entre 20,00% e 25,00%.</t>
    </r>
  </si>
  <si>
    <t>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</si>
</sst>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#,##0.00"/>
    <numFmt numFmtId="166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Verdana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.9"/>
      <color rgb="FF000000"/>
      <name val="Arial"/>
      <family val="2"/>
    </font>
    <font>
      <b/>
      <sz val="12"/>
      <color rgb="FF000000"/>
      <name val="Verdana"/>
      <family val="2"/>
    </font>
    <font>
      <b/>
      <sz val="10.05000000000000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2" applyFont="1" applyAlignment="1">
      <alignment horizontal="left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Alignment="1">
      <alignment horizontal="left" vertical="center"/>
    </xf>
    <xf numFmtId="0" fontId="6" fillId="4" borderId="0" xfId="2" applyFont="1" applyFill="1" applyAlignment="1">
      <alignment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4" borderId="0" xfId="2" applyFont="1" applyFill="1" applyAlignment="1">
      <alignment vertical="center"/>
    </xf>
    <xf numFmtId="0" fontId="6" fillId="4" borderId="0" xfId="2" applyFont="1" applyFill="1" applyAlignment="1">
      <alignment vertical="center"/>
    </xf>
    <xf numFmtId="0" fontId="6" fillId="0" borderId="0" xfId="2" applyFont="1" applyAlignment="1">
      <alignment horizontal="left" vertical="center" wrapText="1"/>
    </xf>
    <xf numFmtId="0" fontId="8" fillId="0" borderId="5" xfId="2" applyFont="1" applyBorder="1" applyAlignment="1">
      <alignment vertical="top" wrapText="1"/>
    </xf>
    <xf numFmtId="0" fontId="8" fillId="0" borderId="5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2" fontId="8" fillId="5" borderId="1" xfId="2" applyNumberFormat="1" applyFont="1" applyFill="1" applyBorder="1" applyAlignment="1">
      <alignment horizontal="center" vertical="center"/>
    </xf>
    <xf numFmtId="164" fontId="8" fillId="5" borderId="1" xfId="4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justify" vertical="center" wrapText="1"/>
    </xf>
    <xf numFmtId="0" fontId="8" fillId="5" borderId="1" xfId="2" applyFont="1" applyFill="1" applyBorder="1" applyAlignment="1">
      <alignment horizontal="justify" vertical="center" wrapText="1"/>
    </xf>
    <xf numFmtId="0" fontId="8" fillId="8" borderId="1" xfId="2" applyFont="1" applyFill="1" applyBorder="1" applyAlignment="1">
      <alignment horizontal="left" vertical="center"/>
    </xf>
    <xf numFmtId="0" fontId="3" fillId="0" borderId="15" xfId="2" applyBorder="1" applyAlignment="1">
      <alignment horizontal="left" vertical="top" wrapText="1"/>
    </xf>
    <xf numFmtId="0" fontId="3" fillId="0" borderId="15" xfId="2" applyBorder="1" applyAlignment="1">
      <alignment horizontal="center" vertical="center" wrapText="1"/>
    </xf>
    <xf numFmtId="0" fontId="10" fillId="0" borderId="0" xfId="5"/>
    <xf numFmtId="0" fontId="10" fillId="0" borderId="0" xfId="5" applyAlignment="1">
      <alignment horizontal="center"/>
    </xf>
    <xf numFmtId="0" fontId="9" fillId="5" borderId="1" xfId="2" applyFont="1" applyFill="1" applyBorder="1" applyAlignment="1">
      <alignment horizontal="justify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10" borderId="15" xfId="2" applyFont="1" applyFill="1" applyBorder="1" applyAlignment="1">
      <alignment horizontal="left" vertical="top" wrapText="1"/>
    </xf>
    <xf numFmtId="0" fontId="13" fillId="10" borderId="15" xfId="2" applyFont="1" applyFill="1" applyBorder="1" applyAlignment="1">
      <alignment horizontal="center" vertical="center" wrapText="1"/>
    </xf>
    <xf numFmtId="0" fontId="14" fillId="10" borderId="16" xfId="2" applyFont="1" applyFill="1" applyBorder="1" applyAlignment="1">
      <alignment horizontal="left" vertical="top" wrapText="1"/>
    </xf>
    <xf numFmtId="0" fontId="14" fillId="10" borderId="16" xfId="2" applyFont="1" applyFill="1" applyBorder="1" applyAlignment="1">
      <alignment horizontal="right" vertical="top" wrapText="1"/>
    </xf>
    <xf numFmtId="0" fontId="10" fillId="0" borderId="0" xfId="5" applyAlignment="1">
      <alignment wrapText="1"/>
    </xf>
    <xf numFmtId="0" fontId="8" fillId="0" borderId="0" xfId="2" applyFont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44" fontId="8" fillId="8" borderId="1" xfId="2" applyNumberFormat="1" applyFont="1" applyFill="1" applyBorder="1" applyAlignment="1">
      <alignment horizontal="left" vertical="center"/>
    </xf>
    <xf numFmtId="44" fontId="5" fillId="0" borderId="0" xfId="2" applyNumberFormat="1" applyFont="1" applyAlignment="1">
      <alignment horizontal="left" vertical="center"/>
    </xf>
    <xf numFmtId="44" fontId="5" fillId="0" borderId="0" xfId="8" applyFont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0" xfId="0" applyFont="1" applyBorder="1"/>
    <xf numFmtId="164" fontId="0" fillId="0" borderId="11" xfId="0" applyNumberFormat="1" applyBorder="1"/>
    <xf numFmtId="164" fontId="15" fillId="0" borderId="11" xfId="0" applyNumberFormat="1" applyFont="1" applyBorder="1"/>
    <xf numFmtId="0" fontId="7" fillId="4" borderId="10" xfId="2" applyFont="1" applyFill="1" applyBorder="1" applyAlignment="1">
      <alignment vertical="center"/>
    </xf>
    <xf numFmtId="164" fontId="7" fillId="8" borderId="1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0" fontId="9" fillId="8" borderId="1" xfId="2" applyFont="1" applyFill="1" applyBorder="1" applyAlignment="1">
      <alignment horizontal="righ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7" fillId="4" borderId="10" xfId="2" applyFont="1" applyFill="1" applyBorder="1" applyAlignment="1">
      <alignment horizontal="left" vertical="center" wrapText="1"/>
    </xf>
    <xf numFmtId="0" fontId="7" fillId="4" borderId="0" xfId="2" applyFont="1" applyFill="1" applyAlignment="1">
      <alignment horizontal="left" vertical="center" wrapText="1"/>
    </xf>
    <xf numFmtId="0" fontId="6" fillId="5" borderId="6" xfId="2" applyFont="1" applyFill="1" applyBorder="1" applyAlignment="1">
      <alignment horizontal="left" vertical="center" wrapText="1"/>
    </xf>
    <xf numFmtId="0" fontId="6" fillId="5" borderId="9" xfId="2" applyFont="1" applyFill="1" applyBorder="1" applyAlignment="1">
      <alignment horizontal="left" vertical="center" wrapText="1"/>
    </xf>
    <xf numFmtId="0" fontId="6" fillId="5" borderId="7" xfId="2" applyFont="1" applyFill="1" applyBorder="1" applyAlignment="1">
      <alignment horizontal="left" vertical="center" wrapText="1"/>
    </xf>
    <xf numFmtId="0" fontId="6" fillId="4" borderId="0" xfId="2" applyFont="1" applyFill="1" applyAlignment="1">
      <alignment horizontal="left" vertical="center" wrapText="1"/>
    </xf>
    <xf numFmtId="0" fontId="6" fillId="4" borderId="11" xfId="2" applyFont="1" applyFill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6" fontId="8" fillId="0" borderId="16" xfId="0" applyNumberFormat="1" applyFont="1" applyBorder="1" applyAlignment="1">
      <alignment horizontal="right" vertical="top" wrapText="1"/>
    </xf>
    <xf numFmtId="0" fontId="12" fillId="0" borderId="33" xfId="2" applyFont="1" applyBorder="1" applyAlignment="1">
      <alignment horizontal="center" vertical="center" wrapText="1"/>
    </xf>
    <xf numFmtId="0" fontId="14" fillId="10" borderId="16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11" fillId="0" borderId="2" xfId="5" applyFont="1" applyBorder="1" applyAlignment="1">
      <alignment horizontal="center" wrapText="1"/>
    </xf>
    <xf numFmtId="0" fontId="11" fillId="0" borderId="5" xfId="5" applyFont="1" applyBorder="1" applyAlignment="1">
      <alignment horizontal="center"/>
    </xf>
    <xf numFmtId="0" fontId="11" fillId="0" borderId="3" xfId="5" applyFont="1" applyBorder="1" applyAlignment="1">
      <alignment horizontal="center"/>
    </xf>
    <xf numFmtId="0" fontId="11" fillId="0" borderId="10" xfId="5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11" xfId="5" applyFont="1" applyBorder="1" applyAlignment="1">
      <alignment horizontal="center"/>
    </xf>
    <xf numFmtId="0" fontId="11" fillId="0" borderId="6" xfId="5" applyFont="1" applyBorder="1" applyAlignment="1">
      <alignment horizontal="center"/>
    </xf>
    <xf numFmtId="0" fontId="11" fillId="0" borderId="9" xfId="5" applyFont="1" applyBorder="1" applyAlignment="1">
      <alignment horizontal="center"/>
    </xf>
    <xf numFmtId="0" fontId="11" fillId="0" borderId="7" xfId="5" applyFont="1" applyBorder="1" applyAlignment="1">
      <alignment horizontal="center"/>
    </xf>
    <xf numFmtId="0" fontId="10" fillId="0" borderId="13" xfId="5" applyBorder="1" applyAlignment="1">
      <alignment horizontal="center"/>
    </xf>
    <xf numFmtId="0" fontId="17" fillId="2" borderId="2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10" fontId="17" fillId="2" borderId="4" xfId="2" applyNumberFormat="1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0" fillId="0" borderId="30" xfId="2" applyFont="1" applyBorder="1" applyAlignment="1">
      <alignment horizontal="left" vertical="center"/>
    </xf>
    <xf numFmtId="0" fontId="10" fillId="0" borderId="19" xfId="2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0" fillId="0" borderId="27" xfId="2" applyFont="1" applyBorder="1" applyAlignment="1">
      <alignment horizontal="left" vertical="center" wrapText="1"/>
    </xf>
    <xf numFmtId="0" fontId="10" fillId="0" borderId="26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10" fontId="10" fillId="5" borderId="22" xfId="3" applyNumberFormat="1" applyFont="1" applyFill="1" applyBorder="1" applyAlignment="1">
      <alignment horizontal="center" vertical="center"/>
    </xf>
    <xf numFmtId="0" fontId="10" fillId="0" borderId="31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0" fillId="0" borderId="28" xfId="2" applyFont="1" applyBorder="1" applyAlignment="1">
      <alignment horizontal="left" vertical="center"/>
    </xf>
    <xf numFmtId="0" fontId="10" fillId="0" borderId="18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  <xf numFmtId="10" fontId="10" fillId="5" borderId="21" xfId="3" applyNumberFormat="1" applyFont="1" applyFill="1" applyBorder="1" applyAlignment="1">
      <alignment horizontal="center" vertical="center"/>
    </xf>
    <xf numFmtId="0" fontId="10" fillId="0" borderId="32" xfId="2" applyFont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0" fontId="10" fillId="0" borderId="24" xfId="2" applyFont="1" applyBorder="1" applyAlignment="1">
      <alignment horizontal="center" vertical="center"/>
    </xf>
    <xf numFmtId="0" fontId="10" fillId="0" borderId="29" xfId="2" applyFont="1" applyBorder="1" applyAlignment="1">
      <alignment horizontal="left" vertical="center"/>
    </xf>
    <xf numFmtId="0" fontId="10" fillId="0" borderId="25" xfId="2" applyFont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10" fontId="10" fillId="5" borderId="24" xfId="3" applyNumberFormat="1" applyFont="1" applyFill="1" applyBorder="1" applyAlignment="1">
      <alignment horizontal="center" vertical="center"/>
    </xf>
    <xf numFmtId="0" fontId="20" fillId="4" borderId="10" xfId="2" applyFont="1" applyFill="1" applyBorder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0" fontId="5" fillId="4" borderId="0" xfId="2" applyFont="1" applyFill="1" applyAlignment="1">
      <alignment horizontal="center" vertical="center" wrapText="1"/>
    </xf>
    <xf numFmtId="0" fontId="5" fillId="4" borderId="0" xfId="2" applyFont="1" applyFill="1" applyAlignment="1">
      <alignment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5" borderId="6" xfId="2" applyFont="1" applyFill="1" applyBorder="1" applyAlignment="1">
      <alignment horizontal="left" vertical="center" wrapText="1"/>
    </xf>
    <xf numFmtId="0" fontId="5" fillId="5" borderId="9" xfId="2" applyFont="1" applyFill="1" applyBorder="1" applyAlignment="1">
      <alignment horizontal="left" vertical="center" wrapText="1"/>
    </xf>
    <xf numFmtId="0" fontId="5" fillId="5" borderId="7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20" fillId="4" borderId="10" xfId="2" applyFont="1" applyFill="1" applyBorder="1" applyAlignment="1">
      <alignment vertical="center"/>
    </xf>
    <xf numFmtId="0" fontId="20" fillId="4" borderId="0" xfId="2" applyFont="1" applyFill="1" applyAlignment="1">
      <alignment vertical="center"/>
    </xf>
    <xf numFmtId="0" fontId="5" fillId="4" borderId="0" xfId="2" applyFont="1" applyFill="1" applyAlignment="1">
      <alignment horizontal="center" vertical="center"/>
    </xf>
    <xf numFmtId="0" fontId="20" fillId="4" borderId="11" xfId="2" applyFont="1" applyFill="1" applyBorder="1" applyAlignment="1">
      <alignment horizontal="left" vertical="center" wrapText="1"/>
    </xf>
    <xf numFmtId="0" fontId="8" fillId="0" borderId="0" xfId="2" applyFont="1" applyBorder="1" applyAlignment="1">
      <alignment vertical="top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20" fillId="11" borderId="12" xfId="2" applyFont="1" applyFill="1" applyBorder="1" applyAlignment="1">
      <alignment horizontal="center" vertical="center" wrapText="1"/>
    </xf>
    <xf numFmtId="0" fontId="6" fillId="11" borderId="13" xfId="2" applyFont="1" applyFill="1" applyBorder="1" applyAlignment="1">
      <alignment horizontal="center" vertical="center" wrapText="1"/>
    </xf>
    <xf numFmtId="0" fontId="6" fillId="11" borderId="14" xfId="2" applyFont="1" applyFill="1" applyBorder="1" applyAlignment="1">
      <alignment horizontal="center" vertical="center" wrapText="1"/>
    </xf>
    <xf numFmtId="0" fontId="21" fillId="8" borderId="1" xfId="6" applyFont="1" applyFill="1" applyBorder="1" applyAlignment="1">
      <alignment horizontal="center" vertical="center"/>
    </xf>
    <xf numFmtId="164" fontId="22" fillId="5" borderId="1" xfId="6" applyNumberFormat="1" applyFont="1" applyFill="1" applyBorder="1" applyAlignment="1">
      <alignment horizontal="left" vertical="center" wrapText="1"/>
    </xf>
    <xf numFmtId="9" fontId="22" fillId="0" borderId="1" xfId="7" applyFont="1" applyFill="1" applyBorder="1" applyAlignment="1">
      <alignment horizontal="center" vertical="center"/>
    </xf>
    <xf numFmtId="164" fontId="22" fillId="0" borderId="4" xfId="4" applyFont="1" applyBorder="1" applyAlignment="1">
      <alignment horizontal="center" vertical="center"/>
    </xf>
    <xf numFmtId="0" fontId="22" fillId="5" borderId="1" xfId="6" applyFont="1" applyFill="1" applyBorder="1" applyAlignment="1">
      <alignment horizontal="left" vertical="center" wrapText="1"/>
    </xf>
    <xf numFmtId="165" fontId="22" fillId="0" borderId="1" xfId="6" applyNumberFormat="1" applyFont="1" applyFill="1" applyBorder="1" applyAlignment="1">
      <alignment horizontal="center" vertical="center"/>
    </xf>
    <xf numFmtId="164" fontId="22" fillId="0" borderId="8" xfId="4" applyFont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44" fontId="22" fillId="0" borderId="1" xfId="6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left" vertical="center"/>
    </xf>
    <xf numFmtId="0" fontId="22" fillId="0" borderId="0" xfId="6" applyFont="1" applyAlignment="1">
      <alignment horizontal="left" vertical="center" wrapText="1"/>
    </xf>
    <xf numFmtId="0" fontId="22" fillId="0" borderId="0" xfId="6" applyFont="1" applyAlignment="1">
      <alignment horizontal="center" vertical="center"/>
    </xf>
    <xf numFmtId="165" fontId="21" fillId="8" borderId="1" xfId="6" applyNumberFormat="1" applyFont="1" applyFill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10" fontId="21" fillId="0" borderId="1" xfId="7" applyNumberFormat="1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1" fillId="8" borderId="1" xfId="6" applyFont="1" applyFill="1" applyBorder="1" applyAlignment="1">
      <alignment horizontal="center" vertical="center"/>
    </xf>
    <xf numFmtId="10" fontId="21" fillId="0" borderId="1" xfId="6" applyNumberFormat="1" applyFont="1" applyBorder="1" applyAlignment="1">
      <alignment horizontal="center" vertical="center"/>
    </xf>
    <xf numFmtId="0" fontId="21" fillId="9" borderId="1" xfId="6" applyFont="1" applyFill="1" applyBorder="1" applyAlignment="1">
      <alignment horizontal="center" vertical="center"/>
    </xf>
    <xf numFmtId="0" fontId="21" fillId="9" borderId="1" xfId="6" applyFont="1" applyFill="1" applyBorder="1" applyAlignment="1">
      <alignment horizontal="left" vertical="center" wrapText="1"/>
    </xf>
    <xf numFmtId="0" fontId="21" fillId="9" borderId="2" xfId="6" applyFont="1" applyFill="1" applyBorder="1" applyAlignment="1">
      <alignment horizontal="center" vertical="center"/>
    </xf>
    <xf numFmtId="0" fontId="21" fillId="9" borderId="3" xfId="6" applyFont="1" applyFill="1" applyBorder="1" applyAlignment="1">
      <alignment horizontal="center" vertical="center"/>
    </xf>
    <xf numFmtId="0" fontId="21" fillId="9" borderId="1" xfId="6" applyFont="1" applyFill="1" applyBorder="1" applyAlignment="1">
      <alignment horizontal="center" vertical="center"/>
    </xf>
    <xf numFmtId="0" fontId="21" fillId="9" borderId="6" xfId="6" applyFont="1" applyFill="1" applyBorder="1" applyAlignment="1">
      <alignment horizontal="center" vertical="center"/>
    </xf>
    <xf numFmtId="0" fontId="21" fillId="9" borderId="7" xfId="6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horizontal="center" vertical="center"/>
    </xf>
    <xf numFmtId="0" fontId="21" fillId="0" borderId="5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0" fontId="21" fillId="0" borderId="6" xfId="6" applyFont="1" applyFill="1" applyBorder="1" applyAlignment="1">
      <alignment horizontal="center" vertical="center"/>
    </xf>
    <xf numFmtId="0" fontId="21" fillId="0" borderId="9" xfId="6" applyFont="1" applyFill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3" fillId="11" borderId="2" xfId="5" applyFont="1" applyFill="1" applyBorder="1" applyAlignment="1">
      <alignment horizontal="center" vertical="center"/>
    </xf>
    <xf numFmtId="0" fontId="23" fillId="11" borderId="5" xfId="5" applyFont="1" applyFill="1" applyBorder="1" applyAlignment="1">
      <alignment horizontal="center" vertical="center"/>
    </xf>
    <xf numFmtId="0" fontId="23" fillId="11" borderId="3" xfId="5" applyFont="1" applyFill="1" applyBorder="1" applyAlignment="1">
      <alignment horizontal="center" vertical="center"/>
    </xf>
    <xf numFmtId="0" fontId="23" fillId="11" borderId="6" xfId="5" applyFont="1" applyFill="1" applyBorder="1" applyAlignment="1">
      <alignment horizontal="center" vertical="center"/>
    </xf>
    <xf numFmtId="0" fontId="23" fillId="11" borderId="9" xfId="5" applyFont="1" applyFill="1" applyBorder="1" applyAlignment="1">
      <alignment horizontal="center" vertical="center"/>
    </xf>
    <xf numFmtId="0" fontId="23" fillId="11" borderId="7" xfId="5" applyFont="1" applyFill="1" applyBorder="1" applyAlignment="1">
      <alignment horizontal="center" vertical="center"/>
    </xf>
  </cellXfs>
  <cellStyles count="9">
    <cellStyle name="Moeda" xfId="8" builtinId="4"/>
    <cellStyle name="Moeda 2" xfId="4"/>
    <cellStyle name="Normal" xfId="0" builtinId="0"/>
    <cellStyle name="Normal 2" xfId="2"/>
    <cellStyle name="Normal 2 2" xfId="1"/>
    <cellStyle name="Normal 2 3" xfId="5"/>
    <cellStyle name="Normal 3" xfId="6"/>
    <cellStyle name="Porcentagem 2" xfId="3"/>
    <cellStyle name="Porcentagem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73270</xdr:colOff>
      <xdr:row>0</xdr:row>
      <xdr:rowOff>89387</xdr:rowOff>
    </xdr:from>
    <xdr:to>
      <xdr:col>8</xdr:col>
      <xdr:colOff>77300</xdr:colOff>
      <xdr:row>3</xdr:row>
      <xdr:rowOff>120703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7184" r="12999" b="19808"/>
        <a:stretch/>
      </xdr:blipFill>
      <xdr:spPr>
        <a:xfrm>
          <a:off x="6740770" y="89387"/>
          <a:ext cx="794605" cy="602816"/>
        </a:xfrm>
        <a:prstGeom prst="rect">
          <a:avLst/>
        </a:prstGeom>
      </xdr:spPr>
    </xdr:pic>
    <xdr:clientData/>
  </xdr:twoCellAnchor>
  <xdr:twoCellAnchor editAs="oneCell">
    <xdr:from>
      <xdr:col>8</xdr:col>
      <xdr:colOff>277903</xdr:colOff>
      <xdr:row>0</xdr:row>
      <xdr:rowOff>38100</xdr:rowOff>
    </xdr:from>
    <xdr:to>
      <xdr:col>8</xdr:col>
      <xdr:colOff>956897</xdr:colOff>
      <xdr:row>3</xdr:row>
      <xdr:rowOff>114299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5978" y="38100"/>
          <a:ext cx="678994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70337</xdr:rowOff>
    </xdr:from>
    <xdr:to>
      <xdr:col>1</xdr:col>
      <xdr:colOff>363076</xdr:colOff>
      <xdr:row>3</xdr:row>
      <xdr:rowOff>137012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3" r="14423" b="14103"/>
        <a:stretch/>
      </xdr:blipFill>
      <xdr:spPr>
        <a:xfrm>
          <a:off x="76200" y="70337"/>
          <a:ext cx="705976" cy="638175"/>
        </a:xfrm>
        <a:prstGeom prst="rect">
          <a:avLst/>
        </a:prstGeom>
      </xdr:spPr>
    </xdr:pic>
    <xdr:clientData/>
  </xdr:twoCellAnchor>
  <xdr:twoCellAnchor>
    <xdr:from>
      <xdr:col>3</xdr:col>
      <xdr:colOff>1088783</xdr:colOff>
      <xdr:row>0</xdr:row>
      <xdr:rowOff>48356</xdr:rowOff>
    </xdr:from>
    <xdr:to>
      <xdr:col>5</xdr:col>
      <xdr:colOff>203689</xdr:colOff>
      <xdr:row>3</xdr:row>
      <xdr:rowOff>190498</xdr:rowOff>
    </xdr:to>
    <xdr:sp macro="" textlink="">
      <xdr:nvSpPr>
        <xdr:cNvPr id="8" name="CaixaDeTexto 7"/>
        <xdr:cNvSpPr txBox="1"/>
      </xdr:nvSpPr>
      <xdr:spPr>
        <a:xfrm>
          <a:off x="2908058" y="48356"/>
          <a:ext cx="2705831" cy="71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/>
            <a:t>Estado do Pará</a:t>
          </a:r>
        </a:p>
        <a:p>
          <a:pPr algn="ctr"/>
          <a:r>
            <a:rPr lang="pt-BR" sz="1000"/>
            <a:t>Município</a:t>
          </a:r>
          <a:r>
            <a:rPr lang="pt-BR" sz="1000" baseline="0"/>
            <a:t> de Senador José Porfírio </a:t>
          </a:r>
        </a:p>
        <a:p>
          <a:pPr algn="ctr"/>
          <a:r>
            <a:rPr lang="pt-BR" sz="1000" baseline="0"/>
            <a:t>Prefeitura Municiál de Senador José Porfírio</a:t>
          </a:r>
        </a:p>
        <a:p>
          <a:pPr algn="ctr"/>
          <a:r>
            <a:rPr lang="pt-BR" sz="1000" baseline="0"/>
            <a:t>C.N.P.J. 05.421.110/0001-40</a:t>
          </a:r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92320</xdr:colOff>
      <xdr:row>0</xdr:row>
      <xdr:rowOff>146537</xdr:rowOff>
    </xdr:from>
    <xdr:to>
      <xdr:col>8</xdr:col>
      <xdr:colOff>96350</xdr:colOff>
      <xdr:row>3</xdr:row>
      <xdr:rowOff>177853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7184" r="12999" b="19808"/>
        <a:stretch/>
      </xdr:blipFill>
      <xdr:spPr>
        <a:xfrm>
          <a:off x="6759820" y="146537"/>
          <a:ext cx="794605" cy="602816"/>
        </a:xfrm>
        <a:prstGeom prst="rect">
          <a:avLst/>
        </a:prstGeom>
      </xdr:spPr>
    </xdr:pic>
    <xdr:clientData/>
  </xdr:twoCellAnchor>
  <xdr:twoCellAnchor editAs="oneCell">
    <xdr:from>
      <xdr:col>8</xdr:col>
      <xdr:colOff>296953</xdr:colOff>
      <xdr:row>0</xdr:row>
      <xdr:rowOff>95250</xdr:rowOff>
    </xdr:from>
    <xdr:to>
      <xdr:col>8</xdr:col>
      <xdr:colOff>975947</xdr:colOff>
      <xdr:row>3</xdr:row>
      <xdr:rowOff>171449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5028" y="95250"/>
          <a:ext cx="678994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127487</xdr:rowOff>
    </xdr:from>
    <xdr:to>
      <xdr:col>1</xdr:col>
      <xdr:colOff>382126</xdr:colOff>
      <xdr:row>3</xdr:row>
      <xdr:rowOff>194162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3" r="14423" b="14103"/>
        <a:stretch/>
      </xdr:blipFill>
      <xdr:spPr>
        <a:xfrm>
          <a:off x="95250" y="127487"/>
          <a:ext cx="705976" cy="638175"/>
        </a:xfrm>
        <a:prstGeom prst="rect">
          <a:avLst/>
        </a:prstGeom>
      </xdr:spPr>
    </xdr:pic>
    <xdr:clientData/>
  </xdr:twoCellAnchor>
  <xdr:twoCellAnchor>
    <xdr:from>
      <xdr:col>3</xdr:col>
      <xdr:colOff>1107833</xdr:colOff>
      <xdr:row>0</xdr:row>
      <xdr:rowOff>105506</xdr:rowOff>
    </xdr:from>
    <xdr:to>
      <xdr:col>5</xdr:col>
      <xdr:colOff>222739</xdr:colOff>
      <xdr:row>3</xdr:row>
      <xdr:rowOff>247648</xdr:rowOff>
    </xdr:to>
    <xdr:sp macro="" textlink="">
      <xdr:nvSpPr>
        <xdr:cNvPr id="8" name="CaixaDeTexto 7"/>
        <xdr:cNvSpPr txBox="1"/>
      </xdr:nvSpPr>
      <xdr:spPr>
        <a:xfrm>
          <a:off x="2927108" y="105506"/>
          <a:ext cx="2705831" cy="71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/>
            <a:t>Estado do Pará</a:t>
          </a:r>
        </a:p>
        <a:p>
          <a:pPr algn="ctr"/>
          <a:r>
            <a:rPr lang="pt-BR" sz="1000"/>
            <a:t>Município</a:t>
          </a:r>
          <a:r>
            <a:rPr lang="pt-BR" sz="1000" baseline="0"/>
            <a:t> de Senador José Porfírio </a:t>
          </a:r>
        </a:p>
        <a:p>
          <a:pPr algn="ctr"/>
          <a:r>
            <a:rPr lang="pt-BR" sz="1000" baseline="0"/>
            <a:t>Prefeitura Municiál de Senador José Porfírio</a:t>
          </a:r>
        </a:p>
        <a:p>
          <a:pPr algn="ctr"/>
          <a:r>
            <a:rPr lang="pt-BR" sz="1000" baseline="0"/>
            <a:t>C.N.P.J. 05.421.110/0001-40</a:t>
          </a:r>
          <a:endParaRPr lang="pt-BR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392724</xdr:colOff>
      <xdr:row>0</xdr:row>
      <xdr:rowOff>87922</xdr:rowOff>
    </xdr:from>
    <xdr:to>
      <xdr:col>7</xdr:col>
      <xdr:colOff>212848</xdr:colOff>
      <xdr:row>3</xdr:row>
      <xdr:rowOff>119238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7184" r="12999" b="19808"/>
        <a:stretch/>
      </xdr:blipFill>
      <xdr:spPr>
        <a:xfrm>
          <a:off x="6474070" y="87922"/>
          <a:ext cx="794605" cy="602816"/>
        </a:xfrm>
        <a:prstGeom prst="rect">
          <a:avLst/>
        </a:prstGeom>
      </xdr:spPr>
    </xdr:pic>
    <xdr:clientData/>
  </xdr:twoCellAnchor>
  <xdr:twoCellAnchor editAs="oneCell">
    <xdr:from>
      <xdr:col>7</xdr:col>
      <xdr:colOff>391470</xdr:colOff>
      <xdr:row>0</xdr:row>
      <xdr:rowOff>58616</xdr:rowOff>
    </xdr:from>
    <xdr:to>
      <xdr:col>8</xdr:col>
      <xdr:colOff>462329</xdr:colOff>
      <xdr:row>3</xdr:row>
      <xdr:rowOff>134815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7297" y="58616"/>
          <a:ext cx="678994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73269</xdr:colOff>
      <xdr:row>0</xdr:row>
      <xdr:rowOff>105506</xdr:rowOff>
    </xdr:from>
    <xdr:to>
      <xdr:col>1</xdr:col>
      <xdr:colOff>24572</xdr:colOff>
      <xdr:row>3</xdr:row>
      <xdr:rowOff>172181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3" r="14423" b="14103"/>
        <a:stretch/>
      </xdr:blipFill>
      <xdr:spPr>
        <a:xfrm>
          <a:off x="73269" y="105506"/>
          <a:ext cx="705976" cy="638175"/>
        </a:xfrm>
        <a:prstGeom prst="rect">
          <a:avLst/>
        </a:prstGeom>
      </xdr:spPr>
    </xdr:pic>
    <xdr:clientData/>
  </xdr:twoCellAnchor>
  <xdr:twoCellAnchor>
    <xdr:from>
      <xdr:col>2</xdr:col>
      <xdr:colOff>1080723</xdr:colOff>
      <xdr:row>0</xdr:row>
      <xdr:rowOff>76198</xdr:rowOff>
    </xdr:from>
    <xdr:to>
      <xdr:col>4</xdr:col>
      <xdr:colOff>20515</xdr:colOff>
      <xdr:row>3</xdr:row>
      <xdr:rowOff>218340</xdr:rowOff>
    </xdr:to>
    <xdr:sp macro="" textlink="">
      <xdr:nvSpPr>
        <xdr:cNvPr id="8" name="CaixaDeTexto 7"/>
        <xdr:cNvSpPr txBox="1"/>
      </xdr:nvSpPr>
      <xdr:spPr>
        <a:xfrm>
          <a:off x="2787896" y="76198"/>
          <a:ext cx="2705831" cy="71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/>
            <a:t>Estado do Pará</a:t>
          </a:r>
        </a:p>
        <a:p>
          <a:pPr algn="ctr"/>
          <a:r>
            <a:rPr lang="pt-BR" sz="1000"/>
            <a:t>Município</a:t>
          </a:r>
          <a:r>
            <a:rPr lang="pt-BR" sz="1000" baseline="0"/>
            <a:t> de Senador José Porfírio </a:t>
          </a:r>
        </a:p>
        <a:p>
          <a:pPr algn="ctr"/>
          <a:r>
            <a:rPr lang="pt-BR" sz="1000" baseline="0"/>
            <a:t>Prefeitura Municiál de Senador José Porfírio</a:t>
          </a:r>
        </a:p>
        <a:p>
          <a:pPr algn="ctr"/>
          <a:r>
            <a:rPr lang="pt-BR" sz="1000" baseline="0"/>
            <a:t>C.N.P.J. 05.421.110/0001-40</a:t>
          </a:r>
          <a:endParaRPr lang="pt-BR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2723189</xdr:colOff>
      <xdr:row>0</xdr:row>
      <xdr:rowOff>149822</xdr:rowOff>
    </xdr:from>
    <xdr:to>
      <xdr:col>5</xdr:col>
      <xdr:colOff>3517794</xdr:colOff>
      <xdr:row>3</xdr:row>
      <xdr:rowOff>181138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7184" r="12999" b="19808"/>
        <a:stretch/>
      </xdr:blipFill>
      <xdr:spPr>
        <a:xfrm>
          <a:off x="5094586" y="149822"/>
          <a:ext cx="794605" cy="602816"/>
        </a:xfrm>
        <a:prstGeom prst="rect">
          <a:avLst/>
        </a:prstGeom>
      </xdr:spPr>
    </xdr:pic>
    <xdr:clientData/>
  </xdr:twoCellAnchor>
  <xdr:twoCellAnchor editAs="oneCell">
    <xdr:from>
      <xdr:col>8</xdr:col>
      <xdr:colOff>6933</xdr:colOff>
      <xdr:row>0</xdr:row>
      <xdr:rowOff>98535</xdr:rowOff>
    </xdr:from>
    <xdr:to>
      <xdr:col>8</xdr:col>
      <xdr:colOff>685927</xdr:colOff>
      <xdr:row>3</xdr:row>
      <xdr:rowOff>174734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743" y="98535"/>
          <a:ext cx="678994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72258</xdr:colOff>
      <xdr:row>0</xdr:row>
      <xdr:rowOff>65082</xdr:rowOff>
    </xdr:from>
    <xdr:to>
      <xdr:col>1</xdr:col>
      <xdr:colOff>318406</xdr:colOff>
      <xdr:row>3</xdr:row>
      <xdr:rowOff>131757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3" r="14423" b="14103"/>
        <a:stretch/>
      </xdr:blipFill>
      <xdr:spPr>
        <a:xfrm>
          <a:off x="72258" y="65082"/>
          <a:ext cx="705976" cy="638175"/>
        </a:xfrm>
        <a:prstGeom prst="rect">
          <a:avLst/>
        </a:prstGeom>
      </xdr:spPr>
    </xdr:pic>
    <xdr:clientData/>
  </xdr:twoCellAnchor>
  <xdr:twoCellAnchor>
    <xdr:from>
      <xdr:col>4</xdr:col>
      <xdr:colOff>72892</xdr:colOff>
      <xdr:row>0</xdr:row>
      <xdr:rowOff>56239</xdr:rowOff>
    </xdr:from>
    <xdr:to>
      <xdr:col>5</xdr:col>
      <xdr:colOff>2476550</xdr:colOff>
      <xdr:row>3</xdr:row>
      <xdr:rowOff>198381</xdr:rowOff>
    </xdr:to>
    <xdr:sp macro="" textlink="">
      <xdr:nvSpPr>
        <xdr:cNvPr id="8" name="CaixaDeTexto 7"/>
        <xdr:cNvSpPr txBox="1"/>
      </xdr:nvSpPr>
      <xdr:spPr>
        <a:xfrm>
          <a:off x="2142116" y="56239"/>
          <a:ext cx="2705831" cy="713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/>
            <a:t>Estado do Pará</a:t>
          </a:r>
        </a:p>
        <a:p>
          <a:pPr algn="ctr"/>
          <a:r>
            <a:rPr lang="pt-BR" sz="1000"/>
            <a:t>Município</a:t>
          </a:r>
          <a:r>
            <a:rPr lang="pt-BR" sz="1000" baseline="0"/>
            <a:t> de Senador José Porfírio </a:t>
          </a:r>
        </a:p>
        <a:p>
          <a:pPr algn="ctr"/>
          <a:r>
            <a:rPr lang="pt-BR" sz="1000" baseline="0"/>
            <a:t>Prefeitura Municiál de Senador José Porfírio</a:t>
          </a:r>
        </a:p>
        <a:p>
          <a:pPr algn="ctr"/>
          <a:r>
            <a:rPr lang="pt-BR" sz="1000" baseline="0"/>
            <a:t>C.N.P.J. 05.421.110/0001-40</a:t>
          </a:r>
          <a:endParaRPr lang="pt-BR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933005</xdr:colOff>
      <xdr:row>0</xdr:row>
      <xdr:rowOff>109265</xdr:rowOff>
    </xdr:from>
    <xdr:to>
      <xdr:col>6</xdr:col>
      <xdr:colOff>402393</xdr:colOff>
      <xdr:row>3</xdr:row>
      <xdr:rowOff>215124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1" t="17184" r="12999" b="19808"/>
        <a:stretch/>
      </xdr:blipFill>
      <xdr:spPr>
        <a:xfrm>
          <a:off x="8172005" y="109265"/>
          <a:ext cx="794605" cy="602816"/>
        </a:xfrm>
        <a:prstGeom prst="rect">
          <a:avLst/>
        </a:prstGeom>
      </xdr:spPr>
    </xdr:pic>
    <xdr:clientData/>
  </xdr:twoCellAnchor>
  <xdr:twoCellAnchor editAs="oneCell">
    <xdr:from>
      <xdr:col>6</xdr:col>
      <xdr:colOff>503605</xdr:colOff>
      <xdr:row>0</xdr:row>
      <xdr:rowOff>66261</xdr:rowOff>
    </xdr:from>
    <xdr:to>
      <xdr:col>6</xdr:col>
      <xdr:colOff>1182599</xdr:colOff>
      <xdr:row>3</xdr:row>
      <xdr:rowOff>217003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22" y="66261"/>
          <a:ext cx="678994" cy="647699"/>
        </a:xfrm>
        <a:prstGeom prst="rect">
          <a:avLst/>
        </a:prstGeom>
      </xdr:spPr>
    </xdr:pic>
    <xdr:clientData/>
  </xdr:twoCellAnchor>
  <xdr:twoCellAnchor editAs="oneCell">
    <xdr:from>
      <xdr:col>0</xdr:col>
      <xdr:colOff>82826</xdr:colOff>
      <xdr:row>0</xdr:row>
      <xdr:rowOff>123346</xdr:rowOff>
    </xdr:from>
    <xdr:to>
      <xdr:col>1</xdr:col>
      <xdr:colOff>242150</xdr:colOff>
      <xdr:row>3</xdr:row>
      <xdr:rowOff>264564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3" r="14423" b="14103"/>
        <a:stretch/>
      </xdr:blipFill>
      <xdr:spPr>
        <a:xfrm>
          <a:off x="82826" y="123346"/>
          <a:ext cx="705976" cy="638175"/>
        </a:xfrm>
        <a:prstGeom prst="rect">
          <a:avLst/>
        </a:prstGeom>
      </xdr:spPr>
    </xdr:pic>
    <xdr:clientData/>
  </xdr:twoCellAnchor>
  <xdr:twoCellAnchor>
    <xdr:from>
      <xdr:col>2</xdr:col>
      <xdr:colOff>264249</xdr:colOff>
      <xdr:row>0</xdr:row>
      <xdr:rowOff>51670</xdr:rowOff>
    </xdr:from>
    <xdr:to>
      <xdr:col>4</xdr:col>
      <xdr:colOff>319645</xdr:colOff>
      <xdr:row>3</xdr:row>
      <xdr:rowOff>279124</xdr:rowOff>
    </xdr:to>
    <xdr:sp macro="" textlink="">
      <xdr:nvSpPr>
        <xdr:cNvPr id="9" name="CaixaDeTexto 8"/>
        <xdr:cNvSpPr txBox="1"/>
      </xdr:nvSpPr>
      <xdr:spPr>
        <a:xfrm>
          <a:off x="3527597" y="51670"/>
          <a:ext cx="2705831" cy="7244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900"/>
            <a:t>Estado do Pará</a:t>
          </a:r>
        </a:p>
        <a:p>
          <a:pPr algn="ctr"/>
          <a:r>
            <a:rPr lang="pt-BR" sz="900"/>
            <a:t>Município</a:t>
          </a:r>
          <a:r>
            <a:rPr lang="pt-BR" sz="900" baseline="0"/>
            <a:t> de Senador José Porfírio </a:t>
          </a:r>
        </a:p>
        <a:p>
          <a:pPr algn="ctr"/>
          <a:r>
            <a:rPr lang="pt-BR" sz="900" baseline="0"/>
            <a:t>Prefeitura Municiál de Senador José Porfírio</a:t>
          </a:r>
        </a:p>
        <a:p>
          <a:pPr algn="ctr"/>
          <a:r>
            <a:rPr lang="pt-BR" sz="900" baseline="0"/>
            <a:t>C.N.P.J. 05.421.110/0001-40</a:t>
          </a:r>
          <a:endParaRPr lang="pt-BR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view="pageBreakPreview" zoomScaleNormal="100" zoomScaleSheetLayoutView="100" workbookViewId="0">
      <selection activeCell="J15" sqref="J15"/>
    </sheetView>
  </sheetViews>
  <sheetFormatPr defaultColWidth="16" defaultRowHeight="15" outlineLevelRow="2" x14ac:dyDescent="0.25"/>
  <cols>
    <col min="1" max="1" width="6.28515625" style="6" customWidth="1"/>
    <col min="2" max="2" width="6.28515625" style="6" bestFit="1" customWidth="1"/>
    <col min="3" max="3" width="14.7109375" style="6" customWidth="1"/>
    <col min="4" max="4" width="57" style="1" customWidth="1"/>
    <col min="5" max="5" width="4.28515625" style="6" bestFit="1" customWidth="1"/>
    <col min="6" max="6" width="7.5703125" style="6" bestFit="1" customWidth="1"/>
    <col min="7" max="7" width="11.28515625" style="1" customWidth="1"/>
    <col min="8" max="8" width="11.85546875" style="1" bestFit="1" customWidth="1"/>
    <col min="9" max="9" width="17.28515625" style="6" bestFit="1" customWidth="1"/>
    <col min="10" max="10" width="17.28515625" style="1" bestFit="1" customWidth="1"/>
    <col min="11" max="16384" width="16" style="1"/>
  </cols>
  <sheetData>
    <row r="1" spans="1:9" x14ac:dyDescent="0.25">
      <c r="A1" s="58"/>
      <c r="B1" s="59"/>
      <c r="C1" s="59"/>
      <c r="D1" s="59"/>
      <c r="E1" s="59"/>
      <c r="F1" s="59"/>
      <c r="G1" s="59"/>
      <c r="H1" s="59"/>
      <c r="I1" s="60"/>
    </row>
    <row r="2" spans="1:9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9" x14ac:dyDescent="0.25">
      <c r="A3" s="61"/>
      <c r="B3" s="62"/>
      <c r="C3" s="62"/>
      <c r="D3" s="62"/>
      <c r="E3" s="62"/>
      <c r="F3" s="62"/>
      <c r="G3" s="62"/>
      <c r="H3" s="62"/>
      <c r="I3" s="63"/>
    </row>
    <row r="4" spans="1:9" ht="18.75" customHeight="1" x14ac:dyDescent="0.25">
      <c r="A4" s="64"/>
      <c r="B4" s="65"/>
      <c r="C4" s="65"/>
      <c r="D4" s="65"/>
      <c r="E4" s="65"/>
      <c r="F4" s="65"/>
      <c r="G4" s="65"/>
      <c r="H4" s="65"/>
      <c r="I4" s="66"/>
    </row>
    <row r="6" spans="1:9" x14ac:dyDescent="0.25">
      <c r="A6" s="2"/>
      <c r="B6" s="3"/>
      <c r="C6" s="3"/>
      <c r="D6" s="4"/>
      <c r="E6" s="3"/>
      <c r="F6" s="3"/>
      <c r="G6" s="4"/>
      <c r="H6" s="4"/>
      <c r="I6" s="5"/>
    </row>
    <row r="7" spans="1:9" ht="6" customHeight="1" x14ac:dyDescent="0.25"/>
    <row r="8" spans="1:9" ht="11.45" customHeight="1" x14ac:dyDescent="0.25">
      <c r="A8" s="67" t="s">
        <v>22</v>
      </c>
      <c r="B8" s="68"/>
      <c r="C8" s="8"/>
      <c r="D8" s="8"/>
      <c r="E8" s="8"/>
      <c r="F8" s="8"/>
      <c r="G8" s="8"/>
      <c r="H8" s="8"/>
      <c r="I8" s="9"/>
    </row>
    <row r="9" spans="1:9" ht="11.45" customHeight="1" x14ac:dyDescent="0.25">
      <c r="A9" s="69" t="s">
        <v>23</v>
      </c>
      <c r="B9" s="70"/>
      <c r="C9" s="70"/>
      <c r="D9" s="70"/>
      <c r="E9" s="70"/>
      <c r="F9" s="70"/>
      <c r="G9" s="70"/>
      <c r="H9" s="70"/>
      <c r="I9" s="71"/>
    </row>
    <row r="10" spans="1:9" ht="6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0.9" customHeight="1" x14ac:dyDescent="0.25">
      <c r="A11" s="50" t="s">
        <v>24</v>
      </c>
      <c r="B11" s="11"/>
      <c r="C11" s="12"/>
      <c r="D11" s="8"/>
      <c r="E11" s="72" t="s">
        <v>25</v>
      </c>
      <c r="F11" s="72"/>
      <c r="G11" s="72"/>
      <c r="H11" s="72"/>
      <c r="I11" s="73"/>
    </row>
    <row r="12" spans="1:9" ht="25.9" customHeight="1" x14ac:dyDescent="0.25">
      <c r="A12" s="69" t="s">
        <v>673</v>
      </c>
      <c r="B12" s="70"/>
      <c r="C12" s="70"/>
      <c r="D12" s="70"/>
      <c r="E12" s="69" t="s">
        <v>272</v>
      </c>
      <c r="F12" s="70"/>
      <c r="G12" s="70"/>
      <c r="H12" s="70"/>
      <c r="I12" s="71"/>
    </row>
    <row r="13" spans="1:9" ht="7.15" customHeight="1" x14ac:dyDescent="0.25"/>
    <row r="14" spans="1:9" ht="15.4" customHeight="1" x14ac:dyDescent="0.25">
      <c r="A14" s="17" t="s">
        <v>27</v>
      </c>
      <c r="B14" s="17" t="s">
        <v>28</v>
      </c>
      <c r="C14" s="17" t="s">
        <v>29</v>
      </c>
      <c r="D14" s="17" t="s">
        <v>30</v>
      </c>
      <c r="E14" s="17" t="s">
        <v>31</v>
      </c>
      <c r="F14" s="17" t="s">
        <v>32</v>
      </c>
      <c r="G14" s="17" t="s">
        <v>33</v>
      </c>
      <c r="H14" s="17" t="s">
        <v>47</v>
      </c>
      <c r="I14" s="17" t="s">
        <v>34</v>
      </c>
    </row>
    <row r="15" spans="1:9" ht="16.899999999999999" customHeight="1" x14ac:dyDescent="0.25">
      <c r="A15" s="18">
        <v>1</v>
      </c>
      <c r="B15" s="18"/>
      <c r="C15" s="18"/>
      <c r="D15" s="23" t="s">
        <v>539</v>
      </c>
      <c r="E15" s="19"/>
      <c r="F15" s="19"/>
      <c r="G15" s="19"/>
      <c r="H15" s="19"/>
      <c r="I15" s="19"/>
    </row>
    <row r="16" spans="1:9" hidden="1" outlineLevel="1" x14ac:dyDescent="0.25">
      <c r="A16" s="41" t="s">
        <v>36</v>
      </c>
      <c r="B16" s="41"/>
      <c r="C16" s="41"/>
      <c r="D16" s="30" t="s">
        <v>35</v>
      </c>
      <c r="E16" s="20"/>
      <c r="F16" s="21"/>
      <c r="G16" s="22"/>
      <c r="H16" s="22"/>
      <c r="I16" s="22"/>
    </row>
    <row r="17" spans="1:9" hidden="1" outlineLevel="2" x14ac:dyDescent="0.25">
      <c r="A17" s="19" t="s">
        <v>267</v>
      </c>
      <c r="B17" s="19" t="s">
        <v>45</v>
      </c>
      <c r="C17" s="19">
        <v>10005</v>
      </c>
      <c r="D17" s="24" t="s">
        <v>271</v>
      </c>
      <c r="E17" s="20" t="s">
        <v>37</v>
      </c>
      <c r="F17" s="21">
        <v>21</v>
      </c>
      <c r="G17" s="22">
        <v>258.04000000000002</v>
      </c>
      <c r="H17" s="22">
        <v>322.55</v>
      </c>
      <c r="I17" s="22">
        <v>6773.55</v>
      </c>
    </row>
    <row r="18" spans="1:9" hidden="1" outlineLevel="2" x14ac:dyDescent="0.25">
      <c r="A18" s="19" t="s">
        <v>268</v>
      </c>
      <c r="B18" s="19" t="s">
        <v>45</v>
      </c>
      <c r="C18" s="19">
        <v>10009</v>
      </c>
      <c r="D18" s="24" t="s">
        <v>127</v>
      </c>
      <c r="E18" s="20" t="s">
        <v>37</v>
      </c>
      <c r="F18" s="21">
        <v>172</v>
      </c>
      <c r="G18" s="22">
        <v>4.45</v>
      </c>
      <c r="H18" s="22">
        <v>5.56</v>
      </c>
      <c r="I18" s="22">
        <v>956.32</v>
      </c>
    </row>
    <row r="19" spans="1:9" hidden="1" outlineLevel="2" x14ac:dyDescent="0.25">
      <c r="A19" s="19" t="s">
        <v>269</v>
      </c>
      <c r="B19" s="19" t="s">
        <v>45</v>
      </c>
      <c r="C19" s="19">
        <v>11171</v>
      </c>
      <c r="D19" s="24" t="s">
        <v>568</v>
      </c>
      <c r="E19" s="20" t="s">
        <v>48</v>
      </c>
      <c r="F19" s="21">
        <v>1</v>
      </c>
      <c r="G19" s="22">
        <v>6158.29</v>
      </c>
      <c r="H19" s="22">
        <v>7697.86</v>
      </c>
      <c r="I19" s="22">
        <v>7697.86</v>
      </c>
    </row>
    <row r="20" spans="1:9" hidden="1" outlineLevel="2" x14ac:dyDescent="0.25">
      <c r="A20" s="19" t="s">
        <v>270</v>
      </c>
      <c r="B20" s="19" t="s">
        <v>45</v>
      </c>
      <c r="C20" s="19">
        <v>6</v>
      </c>
      <c r="D20" s="24" t="s">
        <v>651</v>
      </c>
      <c r="E20" s="20" t="s">
        <v>38</v>
      </c>
      <c r="F20" s="21">
        <v>2</v>
      </c>
      <c r="G20" s="22">
        <v>5000</v>
      </c>
      <c r="H20" s="22">
        <v>6250</v>
      </c>
      <c r="I20" s="22">
        <v>12500</v>
      </c>
    </row>
    <row r="21" spans="1:9" hidden="1" outlineLevel="2" x14ac:dyDescent="0.25">
      <c r="A21" s="19" t="s">
        <v>653</v>
      </c>
      <c r="B21" s="19" t="s">
        <v>45</v>
      </c>
      <c r="C21" s="19">
        <v>10003</v>
      </c>
      <c r="D21" s="24" t="s">
        <v>235</v>
      </c>
      <c r="E21" s="20" t="s">
        <v>37</v>
      </c>
      <c r="F21" s="21">
        <v>100</v>
      </c>
      <c r="G21" s="22">
        <v>83.59</v>
      </c>
      <c r="H21" s="22">
        <v>104.49</v>
      </c>
      <c r="I21" s="22">
        <v>10449</v>
      </c>
    </row>
    <row r="22" spans="1:9" hidden="1" outlineLevel="2" x14ac:dyDescent="0.25">
      <c r="A22" s="19" t="s">
        <v>659</v>
      </c>
      <c r="B22" s="19" t="s">
        <v>45</v>
      </c>
      <c r="C22" s="19" t="s">
        <v>660</v>
      </c>
      <c r="D22" s="24" t="s">
        <v>661</v>
      </c>
      <c r="E22" s="20" t="s">
        <v>37</v>
      </c>
      <c r="F22" s="21">
        <v>7.2</v>
      </c>
      <c r="G22" s="22">
        <v>467.48</v>
      </c>
      <c r="H22" s="22">
        <v>584.35</v>
      </c>
      <c r="I22" s="22">
        <v>4207.32</v>
      </c>
    </row>
    <row r="23" spans="1:9" hidden="1" outlineLevel="1" collapsed="1" x14ac:dyDescent="0.25">
      <c r="A23" s="45"/>
      <c r="B23" s="46"/>
      <c r="C23" s="46"/>
      <c r="D23" s="47"/>
      <c r="E23" s="46"/>
      <c r="F23" s="46"/>
      <c r="G23" s="46"/>
      <c r="H23" s="46"/>
      <c r="I23" s="48">
        <f>SUM(I17:I22)</f>
        <v>42584.049999999996</v>
      </c>
    </row>
    <row r="24" spans="1:9" hidden="1" outlineLevel="1" x14ac:dyDescent="0.25">
      <c r="A24" s="41" t="s">
        <v>273</v>
      </c>
      <c r="B24" s="41"/>
      <c r="C24" s="41"/>
      <c r="D24" s="30" t="s">
        <v>128</v>
      </c>
      <c r="E24" s="20"/>
      <c r="F24" s="21"/>
      <c r="G24" s="22"/>
      <c r="H24" s="22"/>
      <c r="I24" s="22"/>
    </row>
    <row r="25" spans="1:9" hidden="1" outlineLevel="2" x14ac:dyDescent="0.25">
      <c r="A25" s="19" t="s">
        <v>274</v>
      </c>
      <c r="B25" s="19" t="s">
        <v>45</v>
      </c>
      <c r="C25" s="19">
        <v>30010</v>
      </c>
      <c r="D25" s="24" t="s">
        <v>100</v>
      </c>
      <c r="E25" s="20" t="s">
        <v>40</v>
      </c>
      <c r="F25" s="21">
        <v>15.115</v>
      </c>
      <c r="G25" s="22">
        <v>45.24</v>
      </c>
      <c r="H25" s="22">
        <v>56.55</v>
      </c>
      <c r="I25" s="22">
        <v>854.75</v>
      </c>
    </row>
    <row r="26" spans="1:9" hidden="1" outlineLevel="1" collapsed="1" x14ac:dyDescent="0.25">
      <c r="A26" s="45"/>
      <c r="B26" s="46"/>
      <c r="C26" s="46"/>
      <c r="D26" s="47"/>
      <c r="E26" s="46"/>
      <c r="F26" s="46"/>
      <c r="G26" s="46"/>
      <c r="H26" s="46"/>
      <c r="I26" s="48">
        <f>SUM(I25)</f>
        <v>854.75</v>
      </c>
    </row>
    <row r="27" spans="1:9" hidden="1" outlineLevel="1" x14ac:dyDescent="0.25">
      <c r="A27" s="41" t="s">
        <v>277</v>
      </c>
      <c r="B27" s="41"/>
      <c r="C27" s="41"/>
      <c r="D27" s="30" t="s">
        <v>275</v>
      </c>
      <c r="E27" s="20"/>
      <c r="F27" s="21"/>
      <c r="G27" s="22"/>
      <c r="H27" s="22"/>
      <c r="I27" s="22"/>
    </row>
    <row r="28" spans="1:9" hidden="1" outlineLevel="2" x14ac:dyDescent="0.25">
      <c r="A28" s="19" t="s">
        <v>278</v>
      </c>
      <c r="B28" s="19" t="s">
        <v>45</v>
      </c>
      <c r="C28" s="19">
        <v>40284</v>
      </c>
      <c r="D28" s="24" t="s">
        <v>129</v>
      </c>
      <c r="E28" s="20" t="s">
        <v>40</v>
      </c>
      <c r="F28" s="21">
        <v>5.2249999999999996</v>
      </c>
      <c r="G28" s="22">
        <v>2417.12</v>
      </c>
      <c r="H28" s="22">
        <v>3021.4</v>
      </c>
      <c r="I28" s="22">
        <v>15786.82</v>
      </c>
    </row>
    <row r="29" spans="1:9" hidden="1" outlineLevel="2" x14ac:dyDescent="0.25">
      <c r="A29" s="19" t="s">
        <v>279</v>
      </c>
      <c r="B29" s="19" t="s">
        <v>45</v>
      </c>
      <c r="C29" s="19">
        <v>40283</v>
      </c>
      <c r="D29" s="24" t="s">
        <v>130</v>
      </c>
      <c r="E29" s="20" t="s">
        <v>40</v>
      </c>
      <c r="F29" s="21">
        <v>4.375</v>
      </c>
      <c r="G29" s="22">
        <v>2613.92</v>
      </c>
      <c r="H29" s="22">
        <v>3267.4</v>
      </c>
      <c r="I29" s="22">
        <v>14294.88</v>
      </c>
    </row>
    <row r="30" spans="1:9" ht="22.5" hidden="1" outlineLevel="2" x14ac:dyDescent="0.25">
      <c r="A30" s="19" t="s">
        <v>280</v>
      </c>
      <c r="B30" s="19" t="s">
        <v>45</v>
      </c>
      <c r="C30" s="19">
        <v>50766</v>
      </c>
      <c r="D30" s="24" t="s">
        <v>276</v>
      </c>
      <c r="E30" s="20" t="s">
        <v>40</v>
      </c>
      <c r="F30" s="21">
        <v>6.91</v>
      </c>
      <c r="G30" s="22">
        <v>2897.54</v>
      </c>
      <c r="H30" s="22">
        <v>3621.93</v>
      </c>
      <c r="I30" s="22">
        <v>25027.54</v>
      </c>
    </row>
    <row r="31" spans="1:9" hidden="1" outlineLevel="1" collapsed="1" x14ac:dyDescent="0.25">
      <c r="A31" s="45"/>
      <c r="B31" s="46"/>
      <c r="C31" s="46"/>
      <c r="D31" s="47"/>
      <c r="E31" s="46"/>
      <c r="F31" s="46"/>
      <c r="G31" s="46"/>
      <c r="H31" s="46"/>
      <c r="I31" s="48">
        <f>SUM(I28:I30)</f>
        <v>55109.24</v>
      </c>
    </row>
    <row r="32" spans="1:9" hidden="1" outlineLevel="1" x14ac:dyDescent="0.25">
      <c r="A32" s="41" t="s">
        <v>281</v>
      </c>
      <c r="B32" s="41"/>
      <c r="C32" s="41"/>
      <c r="D32" s="30" t="s">
        <v>111</v>
      </c>
      <c r="E32" s="20"/>
      <c r="F32" s="21"/>
      <c r="G32" s="22"/>
      <c r="H32" s="22"/>
      <c r="I32" s="22"/>
    </row>
    <row r="33" spans="1:9" hidden="1" outlineLevel="2" x14ac:dyDescent="0.25">
      <c r="A33" s="19" t="s">
        <v>282</v>
      </c>
      <c r="B33" s="19" t="s">
        <v>45</v>
      </c>
      <c r="C33" s="19">
        <v>60046</v>
      </c>
      <c r="D33" s="24" t="s">
        <v>101</v>
      </c>
      <c r="E33" s="20" t="s">
        <v>37</v>
      </c>
      <c r="F33" s="21">
        <v>336.5</v>
      </c>
      <c r="G33" s="22">
        <v>61.37</v>
      </c>
      <c r="H33" s="22">
        <v>76.709999999999994</v>
      </c>
      <c r="I33" s="22">
        <v>25812.92</v>
      </c>
    </row>
    <row r="34" spans="1:9" hidden="1" outlineLevel="1" collapsed="1" x14ac:dyDescent="0.25">
      <c r="A34" s="45"/>
      <c r="B34" s="46"/>
      <c r="C34" s="46"/>
      <c r="D34" s="47"/>
      <c r="E34" s="46"/>
      <c r="F34" s="46"/>
      <c r="G34" s="46"/>
      <c r="H34" s="46"/>
      <c r="I34" s="48">
        <f>SUM(I33)</f>
        <v>25812.92</v>
      </c>
    </row>
    <row r="35" spans="1:9" hidden="1" outlineLevel="1" x14ac:dyDescent="0.25">
      <c r="A35" s="41" t="s">
        <v>285</v>
      </c>
      <c r="B35" s="41"/>
      <c r="C35" s="41"/>
      <c r="D35" s="30" t="s">
        <v>112</v>
      </c>
      <c r="E35" s="20"/>
      <c r="F35" s="21"/>
      <c r="G35" s="22"/>
      <c r="H35" s="22"/>
      <c r="I35" s="22"/>
    </row>
    <row r="36" spans="1:9" hidden="1" outlineLevel="2" x14ac:dyDescent="0.25">
      <c r="A36" s="19" t="s">
        <v>286</v>
      </c>
      <c r="B36" s="19" t="s">
        <v>45</v>
      </c>
      <c r="C36" s="19">
        <v>70052</v>
      </c>
      <c r="D36" s="24" t="s">
        <v>540</v>
      </c>
      <c r="E36" s="20" t="s">
        <v>37</v>
      </c>
      <c r="F36" s="21">
        <v>256</v>
      </c>
      <c r="G36" s="22">
        <v>85.2</v>
      </c>
      <c r="H36" s="22">
        <v>106.5</v>
      </c>
      <c r="I36" s="22">
        <v>27264</v>
      </c>
    </row>
    <row r="37" spans="1:9" hidden="1" outlineLevel="2" x14ac:dyDescent="0.25">
      <c r="A37" s="19" t="s">
        <v>287</v>
      </c>
      <c r="B37" s="19" t="s">
        <v>45</v>
      </c>
      <c r="C37" s="19">
        <v>70614</v>
      </c>
      <c r="D37" s="24" t="s">
        <v>283</v>
      </c>
      <c r="E37" s="20" t="s">
        <v>38</v>
      </c>
      <c r="F37" s="21">
        <v>10</v>
      </c>
      <c r="G37" s="22">
        <v>296.08</v>
      </c>
      <c r="H37" s="22">
        <v>370.1</v>
      </c>
      <c r="I37" s="22">
        <v>3701</v>
      </c>
    </row>
    <row r="38" spans="1:9" hidden="1" outlineLevel="2" x14ac:dyDescent="0.25">
      <c r="A38" s="19" t="s">
        <v>288</v>
      </c>
      <c r="B38" s="19" t="s">
        <v>45</v>
      </c>
      <c r="C38" s="19">
        <v>70049</v>
      </c>
      <c r="D38" s="24" t="s">
        <v>284</v>
      </c>
      <c r="E38" s="20" t="s">
        <v>37</v>
      </c>
      <c r="F38" s="21">
        <v>288</v>
      </c>
      <c r="G38" s="22">
        <v>62.39</v>
      </c>
      <c r="H38" s="22">
        <v>77.989999999999995</v>
      </c>
      <c r="I38" s="22">
        <v>22461.119999999999</v>
      </c>
    </row>
    <row r="39" spans="1:9" hidden="1" outlineLevel="2" x14ac:dyDescent="0.25">
      <c r="A39" s="19" t="s">
        <v>289</v>
      </c>
      <c r="B39" s="19" t="s">
        <v>45</v>
      </c>
      <c r="C39" s="19">
        <v>70287</v>
      </c>
      <c r="D39" s="24" t="s">
        <v>232</v>
      </c>
      <c r="E39" s="20" t="s">
        <v>42</v>
      </c>
      <c r="F39" s="21">
        <v>29</v>
      </c>
      <c r="G39" s="22">
        <v>17.559999999999999</v>
      </c>
      <c r="H39" s="22">
        <v>21.95</v>
      </c>
      <c r="I39" s="22">
        <v>636.54999999999995</v>
      </c>
    </row>
    <row r="40" spans="1:9" hidden="1" outlineLevel="1" collapsed="1" x14ac:dyDescent="0.25">
      <c r="A40" s="45"/>
      <c r="B40" s="46"/>
      <c r="C40" s="46"/>
      <c r="D40" s="47"/>
      <c r="E40" s="46"/>
      <c r="F40" s="46"/>
      <c r="G40" s="46"/>
      <c r="H40" s="46"/>
      <c r="I40" s="48">
        <f>SUM(I36:I39)</f>
        <v>54062.67</v>
      </c>
    </row>
    <row r="41" spans="1:9" hidden="1" outlineLevel="1" x14ac:dyDescent="0.25">
      <c r="A41" s="41" t="s">
        <v>292</v>
      </c>
      <c r="B41" s="41"/>
      <c r="C41" s="41"/>
      <c r="D41" s="30" t="s">
        <v>131</v>
      </c>
      <c r="E41" s="20"/>
      <c r="F41" s="21"/>
      <c r="G41" s="22"/>
      <c r="H41" s="22"/>
      <c r="I41" s="22"/>
    </row>
    <row r="42" spans="1:9" hidden="1" outlineLevel="2" x14ac:dyDescent="0.25">
      <c r="A42" s="19" t="s">
        <v>293</v>
      </c>
      <c r="B42" s="19" t="s">
        <v>45</v>
      </c>
      <c r="C42" s="19">
        <v>80293</v>
      </c>
      <c r="D42" s="24" t="s">
        <v>290</v>
      </c>
      <c r="E42" s="20" t="s">
        <v>37</v>
      </c>
      <c r="F42" s="21">
        <v>75</v>
      </c>
      <c r="G42" s="22">
        <v>61.28</v>
      </c>
      <c r="H42" s="22">
        <v>76.599999999999994</v>
      </c>
      <c r="I42" s="22">
        <v>5745</v>
      </c>
    </row>
    <row r="43" spans="1:9" hidden="1" outlineLevel="2" x14ac:dyDescent="0.25">
      <c r="A43" s="19" t="s">
        <v>294</v>
      </c>
      <c r="B43" s="19" t="s">
        <v>45</v>
      </c>
      <c r="C43" s="19">
        <v>80783</v>
      </c>
      <c r="D43" s="24" t="s">
        <v>291</v>
      </c>
      <c r="E43" s="20" t="s">
        <v>37</v>
      </c>
      <c r="F43" s="21">
        <v>288</v>
      </c>
      <c r="G43" s="22">
        <v>22.29</v>
      </c>
      <c r="H43" s="22">
        <v>27.86</v>
      </c>
      <c r="I43" s="22">
        <v>8023.68</v>
      </c>
    </row>
    <row r="44" spans="1:9" hidden="1" outlineLevel="1" collapsed="1" x14ac:dyDescent="0.25">
      <c r="A44" s="45"/>
      <c r="B44" s="46"/>
      <c r="C44" s="46"/>
      <c r="D44" s="47"/>
      <c r="E44" s="46"/>
      <c r="F44" s="46"/>
      <c r="G44" s="46"/>
      <c r="H44" s="46"/>
      <c r="I44" s="48">
        <f>SUM(I42:I43)</f>
        <v>13768.68</v>
      </c>
    </row>
    <row r="45" spans="1:9" hidden="1" outlineLevel="1" x14ac:dyDescent="0.25">
      <c r="A45" s="41" t="s">
        <v>295</v>
      </c>
      <c r="B45" s="41"/>
      <c r="C45" s="41"/>
      <c r="D45" s="30" t="s">
        <v>46</v>
      </c>
      <c r="E45" s="20"/>
      <c r="F45" s="21"/>
      <c r="G45" s="22"/>
      <c r="H45" s="22"/>
      <c r="I45" s="22"/>
    </row>
    <row r="46" spans="1:9" hidden="1" outlineLevel="2" x14ac:dyDescent="0.25">
      <c r="A46" s="19" t="s">
        <v>296</v>
      </c>
      <c r="B46" s="19" t="s">
        <v>45</v>
      </c>
      <c r="C46" s="19">
        <v>90063</v>
      </c>
      <c r="D46" s="24" t="s">
        <v>236</v>
      </c>
      <c r="E46" s="20" t="s">
        <v>37</v>
      </c>
      <c r="F46" s="21">
        <v>9.8699999999999992</v>
      </c>
      <c r="G46" s="22">
        <v>618.96</v>
      </c>
      <c r="H46" s="22">
        <v>773.7</v>
      </c>
      <c r="I46" s="22">
        <v>7636.42</v>
      </c>
    </row>
    <row r="47" spans="1:9" hidden="1" outlineLevel="2" x14ac:dyDescent="0.25">
      <c r="A47" s="19" t="s">
        <v>297</v>
      </c>
      <c r="B47" s="19" t="s">
        <v>45</v>
      </c>
      <c r="C47" s="19">
        <v>91512</v>
      </c>
      <c r="D47" s="24" t="s">
        <v>133</v>
      </c>
      <c r="E47" s="20" t="s">
        <v>37</v>
      </c>
      <c r="F47" s="21">
        <v>26.8</v>
      </c>
      <c r="G47" s="22">
        <v>619</v>
      </c>
      <c r="H47" s="22">
        <v>773.75</v>
      </c>
      <c r="I47" s="22">
        <v>20736.5</v>
      </c>
    </row>
    <row r="48" spans="1:9" hidden="1" outlineLevel="2" x14ac:dyDescent="0.25">
      <c r="A48" s="19" t="s">
        <v>298</v>
      </c>
      <c r="B48" s="19" t="s">
        <v>45</v>
      </c>
      <c r="C48" s="19">
        <v>100817</v>
      </c>
      <c r="D48" s="24" t="s">
        <v>132</v>
      </c>
      <c r="E48" s="20" t="s">
        <v>38</v>
      </c>
      <c r="F48" s="21">
        <v>6</v>
      </c>
      <c r="G48" s="22">
        <v>87.13</v>
      </c>
      <c r="H48" s="22">
        <v>108.91</v>
      </c>
      <c r="I48" s="22">
        <v>653.46</v>
      </c>
    </row>
    <row r="49" spans="1:9" hidden="1" outlineLevel="1" collapsed="1" x14ac:dyDescent="0.25">
      <c r="A49" s="45"/>
      <c r="B49" s="46"/>
      <c r="C49" s="46"/>
      <c r="D49" s="47"/>
      <c r="E49" s="46"/>
      <c r="F49" s="46"/>
      <c r="G49" s="46"/>
      <c r="H49" s="46"/>
      <c r="I49" s="48">
        <f>SUM(I46:I48)</f>
        <v>29026.379999999997</v>
      </c>
    </row>
    <row r="50" spans="1:9" hidden="1" outlineLevel="1" x14ac:dyDescent="0.25">
      <c r="A50" s="41" t="s">
        <v>301</v>
      </c>
      <c r="B50" s="41"/>
      <c r="C50" s="41"/>
      <c r="D50" s="30" t="s">
        <v>49</v>
      </c>
      <c r="E50" s="20"/>
      <c r="F50" s="21"/>
      <c r="G50" s="22"/>
      <c r="H50" s="22"/>
      <c r="I50" s="22"/>
    </row>
    <row r="51" spans="1:9" hidden="1" outlineLevel="2" x14ac:dyDescent="0.25">
      <c r="A51" s="19" t="s">
        <v>300</v>
      </c>
      <c r="B51" s="19" t="s">
        <v>45</v>
      </c>
      <c r="C51" s="19">
        <v>110763</v>
      </c>
      <c r="D51" s="24" t="s">
        <v>50</v>
      </c>
      <c r="E51" s="20" t="s">
        <v>37</v>
      </c>
      <c r="F51" s="21">
        <v>538</v>
      </c>
      <c r="G51" s="22">
        <v>39.28</v>
      </c>
      <c r="H51" s="22">
        <v>49.1</v>
      </c>
      <c r="I51" s="22">
        <v>26415.8</v>
      </c>
    </row>
    <row r="52" spans="1:9" hidden="1" outlineLevel="2" x14ac:dyDescent="0.25">
      <c r="A52" s="19" t="s">
        <v>302</v>
      </c>
      <c r="B52" s="19" t="s">
        <v>45</v>
      </c>
      <c r="C52" s="19">
        <v>110143</v>
      </c>
      <c r="D52" s="24" t="s">
        <v>102</v>
      </c>
      <c r="E52" s="20" t="s">
        <v>37</v>
      </c>
      <c r="F52" s="21">
        <v>280</v>
      </c>
      <c r="G52" s="22">
        <v>9.64</v>
      </c>
      <c r="H52" s="22">
        <v>12.05</v>
      </c>
      <c r="I52" s="22">
        <v>3374</v>
      </c>
    </row>
    <row r="53" spans="1:9" hidden="1" outlineLevel="2" x14ac:dyDescent="0.25">
      <c r="A53" s="19" t="s">
        <v>546</v>
      </c>
      <c r="B53" s="19" t="s">
        <v>45</v>
      </c>
      <c r="C53" s="19">
        <v>110762</v>
      </c>
      <c r="D53" s="24" t="s">
        <v>541</v>
      </c>
      <c r="E53" s="20" t="s">
        <v>37</v>
      </c>
      <c r="F53" s="21">
        <v>25</v>
      </c>
      <c r="G53" s="22">
        <v>33.5</v>
      </c>
      <c r="H53" s="22">
        <v>41.88</v>
      </c>
      <c r="I53" s="22">
        <v>1047</v>
      </c>
    </row>
    <row r="54" spans="1:9" hidden="1" outlineLevel="2" x14ac:dyDescent="0.25">
      <c r="A54" s="19" t="s">
        <v>547</v>
      </c>
      <c r="B54" s="19" t="s">
        <v>45</v>
      </c>
      <c r="C54" s="19">
        <v>110644</v>
      </c>
      <c r="D54" s="24" t="s">
        <v>542</v>
      </c>
      <c r="E54" s="20" t="s">
        <v>37</v>
      </c>
      <c r="F54" s="21">
        <v>25</v>
      </c>
      <c r="G54" s="22">
        <v>69.099999999999994</v>
      </c>
      <c r="H54" s="22">
        <v>86.38</v>
      </c>
      <c r="I54" s="22">
        <v>2159.5</v>
      </c>
    </row>
    <row r="55" spans="1:9" hidden="1" outlineLevel="1" collapsed="1" x14ac:dyDescent="0.25">
      <c r="A55" s="45"/>
      <c r="B55" s="46"/>
      <c r="C55" s="46"/>
      <c r="D55" s="47"/>
      <c r="E55" s="46"/>
      <c r="F55" s="46"/>
      <c r="G55" s="46"/>
      <c r="H55" s="46"/>
      <c r="I55" s="48">
        <f>SUM(I51:I54)</f>
        <v>32996.300000000003</v>
      </c>
    </row>
    <row r="56" spans="1:9" hidden="1" outlineLevel="1" x14ac:dyDescent="0.25">
      <c r="A56" s="41" t="s">
        <v>299</v>
      </c>
      <c r="B56" s="41"/>
      <c r="C56" s="41"/>
      <c r="D56" s="30" t="s">
        <v>51</v>
      </c>
      <c r="E56" s="20"/>
      <c r="F56" s="21"/>
      <c r="G56" s="22"/>
      <c r="H56" s="22"/>
      <c r="I56" s="22"/>
    </row>
    <row r="57" spans="1:9" hidden="1" outlineLevel="2" x14ac:dyDescent="0.25">
      <c r="A57" s="19" t="s">
        <v>305</v>
      </c>
      <c r="B57" s="19" t="s">
        <v>45</v>
      </c>
      <c r="C57" s="19">
        <v>130112</v>
      </c>
      <c r="D57" s="24" t="s">
        <v>303</v>
      </c>
      <c r="E57" s="20" t="s">
        <v>37</v>
      </c>
      <c r="F57" s="21">
        <v>175</v>
      </c>
      <c r="G57" s="22">
        <v>58.06</v>
      </c>
      <c r="H57" s="22">
        <v>72.58</v>
      </c>
      <c r="I57" s="22">
        <v>12701.5</v>
      </c>
    </row>
    <row r="58" spans="1:9" hidden="1" outlineLevel="2" x14ac:dyDescent="0.25">
      <c r="A58" s="19" t="s">
        <v>306</v>
      </c>
      <c r="B58" s="19" t="s">
        <v>45</v>
      </c>
      <c r="C58" s="19">
        <v>130119</v>
      </c>
      <c r="D58" s="24" t="s">
        <v>134</v>
      </c>
      <c r="E58" s="20" t="s">
        <v>37</v>
      </c>
      <c r="F58" s="21">
        <v>172</v>
      </c>
      <c r="G58" s="22">
        <v>76.209999999999994</v>
      </c>
      <c r="H58" s="22">
        <v>95.26</v>
      </c>
      <c r="I58" s="22">
        <v>16384.72</v>
      </c>
    </row>
    <row r="59" spans="1:9" hidden="1" outlineLevel="2" x14ac:dyDescent="0.25">
      <c r="A59" s="19" t="s">
        <v>307</v>
      </c>
      <c r="B59" s="19" t="s">
        <v>45</v>
      </c>
      <c r="C59" s="19">
        <v>120164</v>
      </c>
      <c r="D59" s="24" t="s">
        <v>304</v>
      </c>
      <c r="E59" s="20" t="s">
        <v>42</v>
      </c>
      <c r="F59" s="21">
        <v>157.65</v>
      </c>
      <c r="G59" s="22">
        <v>16.21</v>
      </c>
      <c r="H59" s="22">
        <v>20.260000000000002</v>
      </c>
      <c r="I59" s="22">
        <v>3193.99</v>
      </c>
    </row>
    <row r="60" spans="1:9" hidden="1" outlineLevel="1" collapsed="1" x14ac:dyDescent="0.25">
      <c r="A60" s="45"/>
      <c r="B60" s="46"/>
      <c r="C60" s="46"/>
      <c r="D60" s="47"/>
      <c r="E60" s="46"/>
      <c r="F60" s="46"/>
      <c r="G60" s="46"/>
      <c r="H60" s="46"/>
      <c r="I60" s="48">
        <f>SUM(I57:I59)</f>
        <v>32280.21</v>
      </c>
    </row>
    <row r="61" spans="1:9" hidden="1" outlineLevel="1" x14ac:dyDescent="0.25">
      <c r="A61" s="41" t="s">
        <v>308</v>
      </c>
      <c r="B61" s="41"/>
      <c r="C61" s="41"/>
      <c r="D61" s="30" t="s">
        <v>135</v>
      </c>
      <c r="E61" s="20"/>
      <c r="F61" s="21"/>
      <c r="G61" s="22"/>
      <c r="H61" s="22"/>
      <c r="I61" s="22"/>
    </row>
    <row r="62" spans="1:9" hidden="1" outlineLevel="2" x14ac:dyDescent="0.25">
      <c r="A62" s="19" t="s">
        <v>309</v>
      </c>
      <c r="B62" s="19" t="s">
        <v>45</v>
      </c>
      <c r="C62" s="19">
        <v>140348</v>
      </c>
      <c r="D62" s="24" t="s">
        <v>136</v>
      </c>
      <c r="E62" s="20" t="s">
        <v>37</v>
      </c>
      <c r="F62" s="21">
        <v>172</v>
      </c>
      <c r="G62" s="22">
        <v>47.33</v>
      </c>
      <c r="H62" s="22">
        <v>59.16</v>
      </c>
      <c r="I62" s="22">
        <v>10175.52</v>
      </c>
    </row>
    <row r="63" spans="1:9" hidden="1" outlineLevel="2" x14ac:dyDescent="0.25">
      <c r="A63" s="19" t="s">
        <v>310</v>
      </c>
      <c r="B63" s="19" t="s">
        <v>45</v>
      </c>
      <c r="C63" s="19">
        <v>141336</v>
      </c>
      <c r="D63" s="24" t="s">
        <v>137</v>
      </c>
      <c r="E63" s="20" t="s">
        <v>37</v>
      </c>
      <c r="F63" s="21">
        <v>172</v>
      </c>
      <c r="G63" s="22">
        <v>33.6</v>
      </c>
      <c r="H63" s="22">
        <v>42</v>
      </c>
      <c r="I63" s="22">
        <v>7224</v>
      </c>
    </row>
    <row r="64" spans="1:9" hidden="1" outlineLevel="1" collapsed="1" x14ac:dyDescent="0.25">
      <c r="A64" s="45"/>
      <c r="B64" s="46"/>
      <c r="C64" s="46"/>
      <c r="D64" s="47"/>
      <c r="E64" s="46"/>
      <c r="F64" s="46"/>
      <c r="G64" s="46"/>
      <c r="H64" s="46"/>
      <c r="I64" s="48">
        <f>SUM(I62:I63)</f>
        <v>17399.52</v>
      </c>
    </row>
    <row r="65" spans="1:9" hidden="1" outlineLevel="1" x14ac:dyDescent="0.25">
      <c r="A65" s="41" t="s">
        <v>309</v>
      </c>
      <c r="B65" s="41"/>
      <c r="C65" s="41"/>
      <c r="D65" s="30" t="s">
        <v>113</v>
      </c>
      <c r="E65" s="20"/>
      <c r="F65" s="21"/>
      <c r="G65" s="22"/>
      <c r="H65" s="22"/>
      <c r="I65" s="22"/>
    </row>
    <row r="66" spans="1:9" ht="22.5" hidden="1" outlineLevel="2" x14ac:dyDescent="0.25">
      <c r="A66" s="19" t="s">
        <v>311</v>
      </c>
      <c r="B66" s="19" t="s">
        <v>45</v>
      </c>
      <c r="C66" s="19">
        <v>150253</v>
      </c>
      <c r="D66" s="24" t="s">
        <v>654</v>
      </c>
      <c r="E66" s="20" t="s">
        <v>37</v>
      </c>
      <c r="F66" s="21">
        <v>538</v>
      </c>
      <c r="G66" s="22">
        <v>36.72</v>
      </c>
      <c r="H66" s="22">
        <v>45.9</v>
      </c>
      <c r="I66" s="22">
        <v>24694.2</v>
      </c>
    </row>
    <row r="67" spans="1:9" hidden="1" outlineLevel="1" collapsed="1" x14ac:dyDescent="0.25">
      <c r="A67" s="45"/>
      <c r="B67" s="46"/>
      <c r="C67" s="46"/>
      <c r="D67" s="47"/>
      <c r="E67" s="46"/>
      <c r="F67" s="46"/>
      <c r="G67" s="46"/>
      <c r="H67" s="46"/>
      <c r="I67" s="48">
        <f>SUM(I66)</f>
        <v>24694.2</v>
      </c>
    </row>
    <row r="68" spans="1:9" hidden="1" outlineLevel="1" x14ac:dyDescent="0.25">
      <c r="A68" s="41" t="s">
        <v>310</v>
      </c>
      <c r="B68" s="41"/>
      <c r="C68" s="41"/>
      <c r="D68" s="30" t="s">
        <v>114</v>
      </c>
      <c r="E68" s="20"/>
      <c r="F68" s="21"/>
      <c r="G68" s="22"/>
      <c r="H68" s="22"/>
      <c r="I68" s="22"/>
    </row>
    <row r="69" spans="1:9" hidden="1" outlineLevel="2" x14ac:dyDescent="0.25">
      <c r="A69" s="19" t="s">
        <v>317</v>
      </c>
      <c r="B69" s="19" t="s">
        <v>45</v>
      </c>
      <c r="C69" s="19">
        <v>170888</v>
      </c>
      <c r="D69" s="24" t="s">
        <v>543</v>
      </c>
      <c r="E69" s="20" t="s">
        <v>38</v>
      </c>
      <c r="F69" s="21">
        <v>1</v>
      </c>
      <c r="G69" s="22">
        <v>474</v>
      </c>
      <c r="H69" s="22">
        <v>592.5</v>
      </c>
      <c r="I69" s="22">
        <v>592.5</v>
      </c>
    </row>
    <row r="70" spans="1:9" hidden="1" outlineLevel="2" x14ac:dyDescent="0.25">
      <c r="A70" s="19" t="s">
        <v>318</v>
      </c>
      <c r="B70" s="19" t="s">
        <v>45</v>
      </c>
      <c r="C70" s="19">
        <v>170326</v>
      </c>
      <c r="D70" s="24" t="s">
        <v>138</v>
      </c>
      <c r="E70" s="20" t="s">
        <v>38</v>
      </c>
      <c r="F70" s="21">
        <v>7</v>
      </c>
      <c r="G70" s="22">
        <v>19.87</v>
      </c>
      <c r="H70" s="22">
        <v>24.84</v>
      </c>
      <c r="I70" s="22">
        <v>173.88</v>
      </c>
    </row>
    <row r="71" spans="1:9" hidden="1" outlineLevel="2" x14ac:dyDescent="0.25">
      <c r="A71" s="19" t="s">
        <v>319</v>
      </c>
      <c r="B71" s="19" t="s">
        <v>45</v>
      </c>
      <c r="C71" s="19">
        <v>170362</v>
      </c>
      <c r="D71" s="24" t="s">
        <v>139</v>
      </c>
      <c r="E71" s="20" t="s">
        <v>38</v>
      </c>
      <c r="F71" s="21">
        <v>6</v>
      </c>
      <c r="G71" s="22">
        <v>64.62</v>
      </c>
      <c r="H71" s="22">
        <v>80.78</v>
      </c>
      <c r="I71" s="22">
        <v>484.68</v>
      </c>
    </row>
    <row r="72" spans="1:9" hidden="1" outlineLevel="2" x14ac:dyDescent="0.25">
      <c r="A72" s="19" t="s">
        <v>320</v>
      </c>
      <c r="B72" s="19" t="s">
        <v>45</v>
      </c>
      <c r="C72" s="19">
        <v>170747</v>
      </c>
      <c r="D72" s="24" t="s">
        <v>312</v>
      </c>
      <c r="E72" s="20" t="s">
        <v>42</v>
      </c>
      <c r="F72" s="21">
        <v>80</v>
      </c>
      <c r="G72" s="22">
        <v>29.23</v>
      </c>
      <c r="H72" s="22">
        <v>36.54</v>
      </c>
      <c r="I72" s="22">
        <v>2923.2</v>
      </c>
    </row>
    <row r="73" spans="1:9" hidden="1" outlineLevel="2" x14ac:dyDescent="0.25">
      <c r="A73" s="19" t="s">
        <v>321</v>
      </c>
      <c r="B73" s="19" t="s">
        <v>45</v>
      </c>
      <c r="C73" s="19">
        <v>170332</v>
      </c>
      <c r="D73" s="24" t="s">
        <v>313</v>
      </c>
      <c r="E73" s="20" t="s">
        <v>38</v>
      </c>
      <c r="F73" s="21">
        <v>5</v>
      </c>
      <c r="G73" s="22">
        <v>13.31</v>
      </c>
      <c r="H73" s="22">
        <v>16.64</v>
      </c>
      <c r="I73" s="22">
        <v>83.2</v>
      </c>
    </row>
    <row r="74" spans="1:9" hidden="1" outlineLevel="2" x14ac:dyDescent="0.25">
      <c r="A74" s="19" t="s">
        <v>322</v>
      </c>
      <c r="B74" s="19" t="s">
        <v>45</v>
      </c>
      <c r="C74" s="19">
        <v>170336</v>
      </c>
      <c r="D74" s="24" t="s">
        <v>314</v>
      </c>
      <c r="E74" s="20" t="s">
        <v>38</v>
      </c>
      <c r="F74" s="21">
        <v>1</v>
      </c>
      <c r="G74" s="22">
        <v>39.36</v>
      </c>
      <c r="H74" s="22">
        <v>49.2</v>
      </c>
      <c r="I74" s="22">
        <v>49.2</v>
      </c>
    </row>
    <row r="75" spans="1:9" hidden="1" outlineLevel="2" x14ac:dyDescent="0.25">
      <c r="A75" s="19" t="s">
        <v>323</v>
      </c>
      <c r="B75" s="19" t="s">
        <v>45</v>
      </c>
      <c r="C75" s="19">
        <v>170339</v>
      </c>
      <c r="D75" s="24" t="s">
        <v>315</v>
      </c>
      <c r="E75" s="20" t="s">
        <v>38</v>
      </c>
      <c r="F75" s="21">
        <v>22</v>
      </c>
      <c r="G75" s="22">
        <v>17.97</v>
      </c>
      <c r="H75" s="22">
        <v>22.46</v>
      </c>
      <c r="I75" s="22">
        <v>494.12</v>
      </c>
    </row>
    <row r="76" spans="1:9" hidden="1" outlineLevel="2" x14ac:dyDescent="0.25">
      <c r="A76" s="19" t="s">
        <v>324</v>
      </c>
      <c r="B76" s="19" t="s">
        <v>45</v>
      </c>
      <c r="C76" s="19">
        <v>170701</v>
      </c>
      <c r="D76" s="24" t="s">
        <v>53</v>
      </c>
      <c r="E76" s="20" t="s">
        <v>52</v>
      </c>
      <c r="F76" s="21">
        <v>5</v>
      </c>
      <c r="G76" s="22">
        <v>435.57</v>
      </c>
      <c r="H76" s="22">
        <v>544.46</v>
      </c>
      <c r="I76" s="22">
        <v>2722.3</v>
      </c>
    </row>
    <row r="77" spans="1:9" hidden="1" outlineLevel="2" x14ac:dyDescent="0.25">
      <c r="A77" s="19" t="s">
        <v>325</v>
      </c>
      <c r="B77" s="19" t="s">
        <v>45</v>
      </c>
      <c r="C77" s="19">
        <v>170081</v>
      </c>
      <c r="D77" s="24" t="s">
        <v>140</v>
      </c>
      <c r="E77" s="20" t="s">
        <v>52</v>
      </c>
      <c r="F77" s="21">
        <v>50</v>
      </c>
      <c r="G77" s="22">
        <v>208.44</v>
      </c>
      <c r="H77" s="22">
        <v>260.55</v>
      </c>
      <c r="I77" s="22">
        <v>13027.5</v>
      </c>
    </row>
    <row r="78" spans="1:9" hidden="1" outlineLevel="2" x14ac:dyDescent="0.25">
      <c r="A78" s="19" t="s">
        <v>326</v>
      </c>
      <c r="B78" s="19" t="s">
        <v>45</v>
      </c>
      <c r="C78" s="19">
        <v>171528</v>
      </c>
      <c r="D78" s="24" t="s">
        <v>237</v>
      </c>
      <c r="E78" s="20" t="s">
        <v>38</v>
      </c>
      <c r="F78" s="21">
        <v>25</v>
      </c>
      <c r="G78" s="22">
        <v>26.6</v>
      </c>
      <c r="H78" s="22">
        <v>33.25</v>
      </c>
      <c r="I78" s="22">
        <v>831.25</v>
      </c>
    </row>
    <row r="79" spans="1:9" hidden="1" outlineLevel="2" x14ac:dyDescent="0.25">
      <c r="A79" s="19" t="s">
        <v>327</v>
      </c>
      <c r="B79" s="19" t="s">
        <v>45</v>
      </c>
      <c r="C79" s="19">
        <v>171129</v>
      </c>
      <c r="D79" s="24" t="s">
        <v>316</v>
      </c>
      <c r="E79" s="20" t="s">
        <v>38</v>
      </c>
      <c r="F79" s="21">
        <v>25</v>
      </c>
      <c r="G79" s="22">
        <v>4.83</v>
      </c>
      <c r="H79" s="22">
        <v>6.04</v>
      </c>
      <c r="I79" s="22">
        <v>151</v>
      </c>
    </row>
    <row r="80" spans="1:9" hidden="1" outlineLevel="2" x14ac:dyDescent="0.25">
      <c r="A80" s="19" t="s">
        <v>328</v>
      </c>
      <c r="B80" s="19" t="s">
        <v>45</v>
      </c>
      <c r="C80" s="19">
        <v>231084</v>
      </c>
      <c r="D80" s="24" t="s">
        <v>141</v>
      </c>
      <c r="E80" s="20" t="s">
        <v>52</v>
      </c>
      <c r="F80" s="21">
        <v>5</v>
      </c>
      <c r="G80" s="22">
        <v>178.26</v>
      </c>
      <c r="H80" s="22">
        <v>222.83</v>
      </c>
      <c r="I80" s="22">
        <v>1114.1500000000001</v>
      </c>
    </row>
    <row r="81" spans="1:9" hidden="1" outlineLevel="1" collapsed="1" x14ac:dyDescent="0.25">
      <c r="A81" s="45"/>
      <c r="B81" s="46"/>
      <c r="C81" s="46"/>
      <c r="D81" s="47"/>
      <c r="E81" s="46"/>
      <c r="F81" s="46"/>
      <c r="G81" s="46"/>
      <c r="H81" s="46"/>
      <c r="I81" s="48">
        <f>SUM(I69:I80)</f>
        <v>22646.980000000003</v>
      </c>
    </row>
    <row r="82" spans="1:9" hidden="1" outlineLevel="1" x14ac:dyDescent="0.25">
      <c r="A82" s="41" t="s">
        <v>331</v>
      </c>
      <c r="B82" s="41"/>
      <c r="C82" s="41"/>
      <c r="D82" s="30" t="s">
        <v>458</v>
      </c>
      <c r="E82" s="20"/>
      <c r="F82" s="21"/>
      <c r="G82" s="22"/>
      <c r="H82" s="22"/>
      <c r="I82" s="22"/>
    </row>
    <row r="83" spans="1:9" hidden="1" outlineLevel="2" x14ac:dyDescent="0.25">
      <c r="A83" s="19" t="s">
        <v>332</v>
      </c>
      <c r="B83" s="19" t="s">
        <v>45</v>
      </c>
      <c r="C83" s="19">
        <v>241470</v>
      </c>
      <c r="D83" s="24" t="s">
        <v>329</v>
      </c>
      <c r="E83" s="20" t="s">
        <v>37</v>
      </c>
      <c r="F83" s="21">
        <v>45</v>
      </c>
      <c r="G83" s="22">
        <v>354.36</v>
      </c>
      <c r="H83" s="22">
        <v>442.95</v>
      </c>
      <c r="I83" s="22">
        <v>19932.75</v>
      </c>
    </row>
    <row r="84" spans="1:9" ht="22.5" hidden="1" outlineLevel="2" x14ac:dyDescent="0.25">
      <c r="A84" s="19" t="s">
        <v>333</v>
      </c>
      <c r="B84" s="19" t="s">
        <v>45</v>
      </c>
      <c r="C84" s="19">
        <v>251520</v>
      </c>
      <c r="D84" s="24" t="s">
        <v>330</v>
      </c>
      <c r="E84" s="20" t="s">
        <v>37</v>
      </c>
      <c r="F84" s="21">
        <v>11.25</v>
      </c>
      <c r="G84" s="22">
        <v>382.93</v>
      </c>
      <c r="H84" s="22">
        <v>478.66</v>
      </c>
      <c r="I84" s="22">
        <v>5384.93</v>
      </c>
    </row>
    <row r="85" spans="1:9" hidden="1" outlineLevel="2" x14ac:dyDescent="0.25">
      <c r="A85" s="19" t="s">
        <v>334</v>
      </c>
      <c r="B85" s="19" t="s">
        <v>45</v>
      </c>
      <c r="C85" s="19">
        <v>201507</v>
      </c>
      <c r="D85" s="24" t="s">
        <v>142</v>
      </c>
      <c r="E85" s="20" t="s">
        <v>38</v>
      </c>
      <c r="F85" s="21">
        <v>2</v>
      </c>
      <c r="G85" s="22">
        <v>199.54</v>
      </c>
      <c r="H85" s="22">
        <v>249.43</v>
      </c>
      <c r="I85" s="22">
        <v>498.86</v>
      </c>
    </row>
    <row r="86" spans="1:9" hidden="1" outlineLevel="1" collapsed="1" x14ac:dyDescent="0.25">
      <c r="A86" s="45"/>
      <c r="B86" s="46"/>
      <c r="C86" s="46"/>
      <c r="D86" s="47"/>
      <c r="E86" s="46"/>
      <c r="F86" s="46"/>
      <c r="G86" s="46"/>
      <c r="H86" s="46"/>
      <c r="I86" s="48">
        <f>SUM(I83:I85)</f>
        <v>25816.54</v>
      </c>
    </row>
    <row r="87" spans="1:9" hidden="1" outlineLevel="1" x14ac:dyDescent="0.25">
      <c r="A87" s="41" t="s">
        <v>335</v>
      </c>
      <c r="B87" s="41"/>
      <c r="C87" s="41"/>
      <c r="D87" s="30" t="s">
        <v>143</v>
      </c>
      <c r="E87" s="20"/>
      <c r="F87" s="21"/>
      <c r="G87" s="22"/>
      <c r="H87" s="22"/>
      <c r="I87" s="22"/>
    </row>
    <row r="88" spans="1:9" hidden="1" outlineLevel="2" x14ac:dyDescent="0.25">
      <c r="A88" s="19" t="s">
        <v>346</v>
      </c>
      <c r="B88" s="19" t="s">
        <v>45</v>
      </c>
      <c r="C88" s="19">
        <v>270220</v>
      </c>
      <c r="D88" s="24" t="s">
        <v>54</v>
      </c>
      <c r="E88" s="20" t="s">
        <v>37</v>
      </c>
      <c r="F88" s="21">
        <v>172</v>
      </c>
      <c r="G88" s="22">
        <v>6.03</v>
      </c>
      <c r="H88" s="22">
        <v>7.54</v>
      </c>
      <c r="I88" s="22">
        <v>1296.8800000000001</v>
      </c>
    </row>
    <row r="89" spans="1:9" hidden="1" outlineLevel="1" collapsed="1" x14ac:dyDescent="0.25">
      <c r="A89" s="45"/>
      <c r="B89" s="46"/>
      <c r="C89" s="46"/>
      <c r="D89" s="47"/>
      <c r="E89" s="46"/>
      <c r="F89" s="46"/>
      <c r="G89" s="46"/>
      <c r="H89" s="46"/>
      <c r="I89" s="48">
        <f>SUM(I88)</f>
        <v>1296.8800000000001</v>
      </c>
    </row>
    <row r="90" spans="1:9" hidden="1" outlineLevel="1" x14ac:dyDescent="0.25">
      <c r="A90" s="41" t="s">
        <v>337</v>
      </c>
      <c r="B90" s="41"/>
      <c r="C90" s="41"/>
      <c r="D90" s="30" t="s">
        <v>336</v>
      </c>
      <c r="E90" s="20"/>
      <c r="F90" s="21"/>
      <c r="G90" s="22"/>
      <c r="H90" s="22"/>
      <c r="I90" s="22"/>
    </row>
    <row r="91" spans="1:9" hidden="1" outlineLevel="2" x14ac:dyDescent="0.25">
      <c r="A91" s="19" t="s">
        <v>344</v>
      </c>
      <c r="B91" s="19" t="s">
        <v>45</v>
      </c>
      <c r="C91" s="19">
        <v>250717</v>
      </c>
      <c r="D91" s="24" t="s">
        <v>548</v>
      </c>
      <c r="E91" s="20" t="s">
        <v>42</v>
      </c>
      <c r="F91" s="21">
        <v>21</v>
      </c>
      <c r="G91" s="22">
        <v>1066.04</v>
      </c>
      <c r="H91" s="22">
        <v>1332.55</v>
      </c>
      <c r="I91" s="22">
        <v>27983.55</v>
      </c>
    </row>
    <row r="92" spans="1:9" hidden="1" outlineLevel="2" x14ac:dyDescent="0.25">
      <c r="A92" s="19" t="s">
        <v>345</v>
      </c>
      <c r="B92" s="19" t="s">
        <v>45</v>
      </c>
      <c r="C92" s="19">
        <v>270220</v>
      </c>
      <c r="D92" s="24" t="s">
        <v>54</v>
      </c>
      <c r="E92" s="20" t="s">
        <v>37</v>
      </c>
      <c r="F92" s="21">
        <v>35</v>
      </c>
      <c r="G92" s="22">
        <v>6.03</v>
      </c>
      <c r="H92" s="22">
        <v>7.54</v>
      </c>
      <c r="I92" s="22">
        <v>263.89999999999998</v>
      </c>
    </row>
    <row r="93" spans="1:9" hidden="1" outlineLevel="1" collapsed="1" x14ac:dyDescent="0.25">
      <c r="A93" s="45"/>
      <c r="B93" s="46"/>
      <c r="C93" s="46"/>
      <c r="D93" s="47"/>
      <c r="E93" s="46"/>
      <c r="F93" s="46"/>
      <c r="G93" s="46"/>
      <c r="H93" s="46"/>
      <c r="I93" s="48">
        <f>SUM(I91:I92)</f>
        <v>28247.45</v>
      </c>
    </row>
    <row r="94" spans="1:9" collapsed="1" x14ac:dyDescent="0.25">
      <c r="A94" s="45"/>
      <c r="B94" s="46"/>
      <c r="C94" s="46"/>
      <c r="D94" s="47"/>
      <c r="E94" s="46"/>
      <c r="F94" s="46"/>
      <c r="G94" s="46"/>
      <c r="H94" s="46"/>
      <c r="I94" s="49">
        <f>I93+I89+I86+I81+I67+I64+I60+I55+I49+I44+I40+I34+I31+I26+I23</f>
        <v>406596.76999999996</v>
      </c>
    </row>
    <row r="95" spans="1:9" x14ac:dyDescent="0.25">
      <c r="A95" s="18">
        <v>2</v>
      </c>
      <c r="B95" s="18"/>
      <c r="C95" s="18"/>
      <c r="D95" s="23" t="s">
        <v>338</v>
      </c>
      <c r="E95" s="19"/>
      <c r="F95" s="21"/>
      <c r="G95" s="22"/>
      <c r="H95" s="22"/>
      <c r="I95" s="22"/>
    </row>
    <row r="96" spans="1:9" hidden="1" outlineLevel="1" x14ac:dyDescent="0.25">
      <c r="A96" s="41" t="s">
        <v>39</v>
      </c>
      <c r="B96" s="41"/>
      <c r="C96" s="41"/>
      <c r="D96" s="30" t="s">
        <v>113</v>
      </c>
      <c r="E96" s="19"/>
      <c r="F96" s="21"/>
      <c r="G96" s="22"/>
      <c r="H96" s="22"/>
      <c r="I96" s="22"/>
    </row>
    <row r="97" spans="1:9" ht="22.5" hidden="1" outlineLevel="2" x14ac:dyDescent="0.25">
      <c r="A97" s="19" t="s">
        <v>453</v>
      </c>
      <c r="B97" s="19" t="s">
        <v>45</v>
      </c>
      <c r="C97" s="19">
        <v>150253</v>
      </c>
      <c r="D97" s="24" t="s">
        <v>654</v>
      </c>
      <c r="E97" s="20" t="s">
        <v>37</v>
      </c>
      <c r="F97" s="21">
        <v>1150</v>
      </c>
      <c r="G97" s="22">
        <v>36.72</v>
      </c>
      <c r="H97" s="22">
        <v>45.9</v>
      </c>
      <c r="I97" s="22">
        <v>52785</v>
      </c>
    </row>
    <row r="98" spans="1:9" hidden="1" outlineLevel="2" x14ac:dyDescent="0.25">
      <c r="A98" s="19" t="s">
        <v>454</v>
      </c>
      <c r="B98" s="19" t="s">
        <v>45</v>
      </c>
      <c r="C98" s="19">
        <v>150302</v>
      </c>
      <c r="D98" s="24" t="s">
        <v>340</v>
      </c>
      <c r="E98" s="20" t="s">
        <v>37</v>
      </c>
      <c r="F98" s="21">
        <v>250</v>
      </c>
      <c r="G98" s="22">
        <v>33.43</v>
      </c>
      <c r="H98" s="22">
        <v>41.79</v>
      </c>
      <c r="I98" s="22">
        <v>10447.5</v>
      </c>
    </row>
    <row r="99" spans="1:9" hidden="1" outlineLevel="2" x14ac:dyDescent="0.25">
      <c r="A99" s="19" t="s">
        <v>455</v>
      </c>
      <c r="B99" s="19" t="s">
        <v>45</v>
      </c>
      <c r="C99" s="19">
        <v>150207</v>
      </c>
      <c r="D99" s="24" t="s">
        <v>341</v>
      </c>
      <c r="E99" s="20" t="s">
        <v>37</v>
      </c>
      <c r="F99" s="21">
        <v>450</v>
      </c>
      <c r="G99" s="22">
        <v>16.399999999999999</v>
      </c>
      <c r="H99" s="22">
        <v>20.5</v>
      </c>
      <c r="I99" s="22">
        <v>9225</v>
      </c>
    </row>
    <row r="100" spans="1:9" hidden="1" outlineLevel="2" x14ac:dyDescent="0.25">
      <c r="A100" s="19" t="s">
        <v>456</v>
      </c>
      <c r="B100" s="19" t="s">
        <v>45</v>
      </c>
      <c r="C100" s="19">
        <v>150286</v>
      </c>
      <c r="D100" s="24" t="s">
        <v>569</v>
      </c>
      <c r="E100" s="20" t="s">
        <v>37</v>
      </c>
      <c r="F100" s="21">
        <v>950</v>
      </c>
      <c r="G100" s="22">
        <v>22.52</v>
      </c>
      <c r="H100" s="22">
        <v>28.15</v>
      </c>
      <c r="I100" s="22">
        <v>26742.5</v>
      </c>
    </row>
    <row r="101" spans="1:9" hidden="1" outlineLevel="1" collapsed="1" x14ac:dyDescent="0.25">
      <c r="A101" s="45"/>
      <c r="B101" s="46"/>
      <c r="C101" s="46"/>
      <c r="D101" s="47"/>
      <c r="E101" s="46"/>
      <c r="F101" s="46"/>
      <c r="G101" s="46"/>
      <c r="H101" s="46"/>
      <c r="I101" s="48">
        <f>SUM(I97:I100)</f>
        <v>99200</v>
      </c>
    </row>
    <row r="102" spans="1:9" hidden="1" outlineLevel="1" x14ac:dyDescent="0.25">
      <c r="A102" s="41" t="s">
        <v>570</v>
      </c>
      <c r="B102" s="41"/>
      <c r="C102" s="41"/>
      <c r="D102" s="30" t="s">
        <v>51</v>
      </c>
      <c r="E102" s="19"/>
      <c r="F102" s="21"/>
      <c r="G102" s="22"/>
      <c r="H102" s="22"/>
      <c r="I102" s="22"/>
    </row>
    <row r="103" spans="1:9" hidden="1" outlineLevel="2" x14ac:dyDescent="0.25">
      <c r="A103" s="19" t="s">
        <v>457</v>
      </c>
      <c r="B103" s="19" t="s">
        <v>45</v>
      </c>
      <c r="C103" s="19">
        <v>130119</v>
      </c>
      <c r="D103" s="24" t="s">
        <v>134</v>
      </c>
      <c r="E103" s="20" t="s">
        <v>37</v>
      </c>
      <c r="F103" s="21">
        <v>140</v>
      </c>
      <c r="G103" s="22">
        <v>76.209999999999994</v>
      </c>
      <c r="H103" s="22">
        <v>95.26</v>
      </c>
      <c r="I103" s="22">
        <v>13336.4</v>
      </c>
    </row>
    <row r="104" spans="1:9" hidden="1" outlineLevel="2" x14ac:dyDescent="0.25">
      <c r="A104" s="19" t="s">
        <v>459</v>
      </c>
      <c r="B104" s="19" t="s">
        <v>45</v>
      </c>
      <c r="C104" s="19">
        <v>20023</v>
      </c>
      <c r="D104" s="24" t="s">
        <v>339</v>
      </c>
      <c r="E104" s="20" t="s">
        <v>37</v>
      </c>
      <c r="F104" s="21">
        <v>140</v>
      </c>
      <c r="G104" s="22">
        <v>11.32</v>
      </c>
      <c r="H104" s="22">
        <v>14.15</v>
      </c>
      <c r="I104" s="22">
        <v>1981</v>
      </c>
    </row>
    <row r="105" spans="1:9" hidden="1" outlineLevel="1" collapsed="1" x14ac:dyDescent="0.25">
      <c r="A105" s="45"/>
      <c r="B105" s="46"/>
      <c r="C105" s="46"/>
      <c r="D105" s="47"/>
      <c r="E105" s="46"/>
      <c r="F105" s="46"/>
      <c r="G105" s="46"/>
      <c r="H105" s="46"/>
      <c r="I105" s="48">
        <f>SUM(I103:I104)</f>
        <v>15317.4</v>
      </c>
    </row>
    <row r="106" spans="1:9" hidden="1" outlineLevel="1" x14ac:dyDescent="0.25">
      <c r="A106" s="41" t="s">
        <v>571</v>
      </c>
      <c r="B106" s="41"/>
      <c r="C106" s="41"/>
      <c r="D106" s="30" t="s">
        <v>114</v>
      </c>
      <c r="E106" s="19"/>
      <c r="F106" s="21"/>
      <c r="G106" s="22"/>
      <c r="H106" s="22"/>
      <c r="I106" s="22"/>
    </row>
    <row r="107" spans="1:9" ht="22.5" hidden="1" outlineLevel="2" x14ac:dyDescent="0.25">
      <c r="A107" s="19" t="s">
        <v>578</v>
      </c>
      <c r="B107" s="19" t="s">
        <v>45</v>
      </c>
      <c r="C107" s="19">
        <v>170693</v>
      </c>
      <c r="D107" s="24" t="s">
        <v>460</v>
      </c>
      <c r="E107" s="20" t="s">
        <v>38</v>
      </c>
      <c r="F107" s="21">
        <v>1</v>
      </c>
      <c r="G107" s="22">
        <v>34882.6</v>
      </c>
      <c r="H107" s="22">
        <v>43603.25</v>
      </c>
      <c r="I107" s="22">
        <v>43603.25</v>
      </c>
    </row>
    <row r="108" spans="1:9" hidden="1" outlineLevel="2" x14ac:dyDescent="0.25">
      <c r="A108" s="19" t="s">
        <v>579</v>
      </c>
      <c r="B108" s="19" t="s">
        <v>45</v>
      </c>
      <c r="C108" s="19">
        <v>170386</v>
      </c>
      <c r="D108" s="24" t="s">
        <v>572</v>
      </c>
      <c r="E108" s="20" t="s">
        <v>38</v>
      </c>
      <c r="F108" s="21">
        <v>2</v>
      </c>
      <c r="G108" s="22">
        <v>703.07</v>
      </c>
      <c r="H108" s="22">
        <v>878.84</v>
      </c>
      <c r="I108" s="22">
        <v>1757.68</v>
      </c>
    </row>
    <row r="109" spans="1:9" hidden="1" outlineLevel="2" x14ac:dyDescent="0.25">
      <c r="A109" s="19" t="s">
        <v>580</v>
      </c>
      <c r="B109" s="19" t="s">
        <v>45</v>
      </c>
      <c r="C109" s="19">
        <v>170749</v>
      </c>
      <c r="D109" s="24" t="s">
        <v>461</v>
      </c>
      <c r="E109" s="20" t="s">
        <v>42</v>
      </c>
      <c r="F109" s="21">
        <v>150</v>
      </c>
      <c r="G109" s="22">
        <v>49.12</v>
      </c>
      <c r="H109" s="22">
        <v>61.4</v>
      </c>
      <c r="I109" s="22">
        <v>9210</v>
      </c>
    </row>
    <row r="110" spans="1:9" hidden="1" outlineLevel="2" x14ac:dyDescent="0.25">
      <c r="A110" s="19" t="s">
        <v>581</v>
      </c>
      <c r="B110" s="19" t="s">
        <v>45</v>
      </c>
      <c r="C110" s="19">
        <v>170326</v>
      </c>
      <c r="D110" s="24" t="s">
        <v>138</v>
      </c>
      <c r="E110" s="20" t="s">
        <v>38</v>
      </c>
      <c r="F110" s="21">
        <v>14</v>
      </c>
      <c r="G110" s="22">
        <v>19.87</v>
      </c>
      <c r="H110" s="22">
        <v>24.84</v>
      </c>
      <c r="I110" s="22">
        <v>347.76</v>
      </c>
    </row>
    <row r="111" spans="1:9" hidden="1" outlineLevel="2" x14ac:dyDescent="0.25">
      <c r="A111" s="19" t="s">
        <v>582</v>
      </c>
      <c r="B111" s="19" t="s">
        <v>45</v>
      </c>
      <c r="C111" s="19">
        <v>170362</v>
      </c>
      <c r="D111" s="24" t="s">
        <v>139</v>
      </c>
      <c r="E111" s="20" t="s">
        <v>38</v>
      </c>
      <c r="F111" s="21">
        <v>13</v>
      </c>
      <c r="G111" s="22">
        <v>64.62</v>
      </c>
      <c r="H111" s="22">
        <v>80.78</v>
      </c>
      <c r="I111" s="22">
        <v>1050.1400000000001</v>
      </c>
    </row>
    <row r="112" spans="1:9" hidden="1" outlineLevel="2" x14ac:dyDescent="0.25">
      <c r="A112" s="19" t="s">
        <v>583</v>
      </c>
      <c r="B112" s="19" t="s">
        <v>45</v>
      </c>
      <c r="C112" s="19">
        <v>170388</v>
      </c>
      <c r="D112" s="24" t="s">
        <v>573</v>
      </c>
      <c r="E112" s="20" t="s">
        <v>38</v>
      </c>
      <c r="F112" s="21">
        <v>2</v>
      </c>
      <c r="G112" s="22">
        <v>89.86</v>
      </c>
      <c r="H112" s="22">
        <v>112.33</v>
      </c>
      <c r="I112" s="22">
        <v>224.66</v>
      </c>
    </row>
    <row r="113" spans="1:9" hidden="1" outlineLevel="2" x14ac:dyDescent="0.25">
      <c r="A113" s="19" t="s">
        <v>584</v>
      </c>
      <c r="B113" s="19" t="s">
        <v>45</v>
      </c>
      <c r="C113" s="19">
        <v>170081</v>
      </c>
      <c r="D113" s="24" t="s">
        <v>140</v>
      </c>
      <c r="E113" s="20" t="s">
        <v>52</v>
      </c>
      <c r="F113" s="21">
        <v>60</v>
      </c>
      <c r="G113" s="22">
        <v>208.44</v>
      </c>
      <c r="H113" s="22">
        <v>260.55</v>
      </c>
      <c r="I113" s="22">
        <v>15633</v>
      </c>
    </row>
    <row r="114" spans="1:9" hidden="1" outlineLevel="2" x14ac:dyDescent="0.25">
      <c r="A114" s="19" t="s">
        <v>585</v>
      </c>
      <c r="B114" s="19" t="s">
        <v>45</v>
      </c>
      <c r="C114" s="19">
        <v>170701</v>
      </c>
      <c r="D114" s="24" t="s">
        <v>53</v>
      </c>
      <c r="E114" s="20" t="s">
        <v>52</v>
      </c>
      <c r="F114" s="21">
        <v>8</v>
      </c>
      <c r="G114" s="22">
        <v>435.57</v>
      </c>
      <c r="H114" s="22">
        <v>544.46</v>
      </c>
      <c r="I114" s="22">
        <v>4355.68</v>
      </c>
    </row>
    <row r="115" spans="1:9" hidden="1" outlineLevel="2" x14ac:dyDescent="0.25">
      <c r="A115" s="19" t="s">
        <v>586</v>
      </c>
      <c r="B115" s="19" t="s">
        <v>45</v>
      </c>
      <c r="C115" s="19">
        <v>170332</v>
      </c>
      <c r="D115" s="24" t="s">
        <v>313</v>
      </c>
      <c r="E115" s="20" t="s">
        <v>38</v>
      </c>
      <c r="F115" s="21">
        <v>3</v>
      </c>
      <c r="G115" s="22">
        <v>13.31</v>
      </c>
      <c r="H115" s="22">
        <v>16.64</v>
      </c>
      <c r="I115" s="22">
        <v>49.92</v>
      </c>
    </row>
    <row r="116" spans="1:9" hidden="1" outlineLevel="2" x14ac:dyDescent="0.25">
      <c r="A116" s="19" t="s">
        <v>587</v>
      </c>
      <c r="B116" s="19" t="s">
        <v>45</v>
      </c>
      <c r="C116" s="19">
        <v>170334</v>
      </c>
      <c r="D116" s="24" t="s">
        <v>574</v>
      </c>
      <c r="E116" s="20" t="s">
        <v>38</v>
      </c>
      <c r="F116" s="21">
        <v>9</v>
      </c>
      <c r="G116" s="22">
        <v>26.62</v>
      </c>
      <c r="H116" s="22">
        <v>33.28</v>
      </c>
      <c r="I116" s="22">
        <v>299.52</v>
      </c>
    </row>
    <row r="117" spans="1:9" hidden="1" outlineLevel="2" x14ac:dyDescent="0.25">
      <c r="A117" s="19" t="s">
        <v>588</v>
      </c>
      <c r="B117" s="19" t="s">
        <v>45</v>
      </c>
      <c r="C117" s="19">
        <v>170339</v>
      </c>
      <c r="D117" s="24" t="s">
        <v>315</v>
      </c>
      <c r="E117" s="20" t="s">
        <v>38</v>
      </c>
      <c r="F117" s="21">
        <v>20</v>
      </c>
      <c r="G117" s="22">
        <v>17.97</v>
      </c>
      <c r="H117" s="22">
        <v>22.46</v>
      </c>
      <c r="I117" s="22">
        <v>449.2</v>
      </c>
    </row>
    <row r="118" spans="1:9" hidden="1" outlineLevel="2" x14ac:dyDescent="0.25">
      <c r="A118" s="19" t="s">
        <v>589</v>
      </c>
      <c r="B118" s="19" t="s">
        <v>45</v>
      </c>
      <c r="C118" s="19">
        <v>171528</v>
      </c>
      <c r="D118" s="24" t="s">
        <v>237</v>
      </c>
      <c r="E118" s="20" t="s">
        <v>38</v>
      </c>
      <c r="F118" s="21">
        <v>60</v>
      </c>
      <c r="G118" s="22">
        <v>26.6</v>
      </c>
      <c r="H118" s="22">
        <v>33.25</v>
      </c>
      <c r="I118" s="22">
        <v>1995</v>
      </c>
    </row>
    <row r="119" spans="1:9" hidden="1" outlineLevel="1" collapsed="1" x14ac:dyDescent="0.25">
      <c r="A119" s="45"/>
      <c r="B119" s="46"/>
      <c r="C119" s="46"/>
      <c r="D119" s="47"/>
      <c r="E119" s="46"/>
      <c r="F119" s="46"/>
      <c r="G119" s="46"/>
      <c r="H119" s="46"/>
      <c r="I119" s="48">
        <f>SUM(I107:I118)</f>
        <v>78975.810000000012</v>
      </c>
    </row>
    <row r="120" spans="1:9" hidden="1" outlineLevel="1" x14ac:dyDescent="0.25">
      <c r="A120" s="41" t="s">
        <v>575</v>
      </c>
      <c r="B120" s="41"/>
      <c r="C120" s="41"/>
      <c r="D120" s="30" t="s">
        <v>672</v>
      </c>
      <c r="E120" s="19"/>
      <c r="F120" s="21"/>
      <c r="G120" s="22"/>
      <c r="H120" s="22"/>
      <c r="I120" s="22"/>
    </row>
    <row r="121" spans="1:9" ht="22.5" hidden="1" outlineLevel="2" x14ac:dyDescent="0.25">
      <c r="A121" s="19" t="s">
        <v>590</v>
      </c>
      <c r="B121" s="19" t="s">
        <v>45</v>
      </c>
      <c r="C121" s="19">
        <v>71498</v>
      </c>
      <c r="D121" s="24" t="s">
        <v>655</v>
      </c>
      <c r="E121" s="20" t="s">
        <v>37</v>
      </c>
      <c r="F121" s="21">
        <v>80</v>
      </c>
      <c r="G121" s="22">
        <v>50.17</v>
      </c>
      <c r="H121" s="22">
        <v>62.71</v>
      </c>
      <c r="I121" s="22">
        <v>5016.8</v>
      </c>
    </row>
    <row r="122" spans="1:9" hidden="1" outlineLevel="2" x14ac:dyDescent="0.25">
      <c r="A122" s="19" t="s">
        <v>591</v>
      </c>
      <c r="B122" s="19" t="s">
        <v>45</v>
      </c>
      <c r="C122" s="19">
        <v>180845</v>
      </c>
      <c r="D122" s="24" t="s">
        <v>544</v>
      </c>
      <c r="E122" s="20" t="s">
        <v>52</v>
      </c>
      <c r="F122" s="21">
        <v>10</v>
      </c>
      <c r="G122" s="22">
        <v>135.15</v>
      </c>
      <c r="H122" s="22">
        <v>168.94</v>
      </c>
      <c r="I122" s="22">
        <v>1689.4</v>
      </c>
    </row>
    <row r="123" spans="1:9" hidden="1" outlineLevel="2" x14ac:dyDescent="0.25">
      <c r="A123" s="19" t="s">
        <v>592</v>
      </c>
      <c r="B123" s="19" t="s">
        <v>45</v>
      </c>
      <c r="C123" s="19">
        <v>251027</v>
      </c>
      <c r="D123" s="24" t="s">
        <v>545</v>
      </c>
      <c r="E123" s="20" t="s">
        <v>38</v>
      </c>
      <c r="F123" s="21">
        <v>2</v>
      </c>
      <c r="G123" s="22">
        <v>257.25</v>
      </c>
      <c r="H123" s="22">
        <v>321.56</v>
      </c>
      <c r="I123" s="22">
        <v>643.12</v>
      </c>
    </row>
    <row r="124" spans="1:9" hidden="1" outlineLevel="2" x14ac:dyDescent="0.25">
      <c r="A124" s="19" t="s">
        <v>593</v>
      </c>
      <c r="B124" s="19" t="s">
        <v>45</v>
      </c>
      <c r="C124" s="19">
        <v>190224</v>
      </c>
      <c r="D124" s="24" t="s">
        <v>576</v>
      </c>
      <c r="E124" s="20" t="s">
        <v>38</v>
      </c>
      <c r="F124" s="21">
        <v>1</v>
      </c>
      <c r="G124" s="22">
        <v>129.81</v>
      </c>
      <c r="H124" s="22">
        <v>162.26</v>
      </c>
      <c r="I124" s="22">
        <v>162.26</v>
      </c>
    </row>
    <row r="125" spans="1:9" hidden="1" outlineLevel="2" x14ac:dyDescent="0.25">
      <c r="A125" s="19" t="s">
        <v>594</v>
      </c>
      <c r="B125" s="19" t="s">
        <v>45</v>
      </c>
      <c r="C125" s="19">
        <v>231084</v>
      </c>
      <c r="D125" s="24" t="s">
        <v>141</v>
      </c>
      <c r="E125" s="20" t="s">
        <v>52</v>
      </c>
      <c r="F125" s="21">
        <v>9</v>
      </c>
      <c r="G125" s="22">
        <v>178.26</v>
      </c>
      <c r="H125" s="22">
        <v>222.83</v>
      </c>
      <c r="I125" s="22">
        <v>2005.47</v>
      </c>
    </row>
    <row r="126" spans="1:9" hidden="1" outlineLevel="2" x14ac:dyDescent="0.25">
      <c r="A126" s="19" t="s">
        <v>595</v>
      </c>
      <c r="B126" s="19" t="s">
        <v>45</v>
      </c>
      <c r="C126" s="19">
        <v>190807</v>
      </c>
      <c r="D126" s="24" t="s">
        <v>577</v>
      </c>
      <c r="E126" s="20" t="s">
        <v>38</v>
      </c>
      <c r="F126" s="21">
        <v>2</v>
      </c>
      <c r="G126" s="22">
        <v>88.98</v>
      </c>
      <c r="H126" s="22">
        <v>111.23</v>
      </c>
      <c r="I126" s="22">
        <v>222.46</v>
      </c>
    </row>
    <row r="127" spans="1:9" hidden="1" outlineLevel="2" x14ac:dyDescent="0.25">
      <c r="A127" s="19" t="s">
        <v>596</v>
      </c>
      <c r="B127" s="19" t="s">
        <v>597</v>
      </c>
      <c r="C127" s="19" t="s">
        <v>342</v>
      </c>
      <c r="D127" s="24" t="s">
        <v>343</v>
      </c>
      <c r="E127" s="20" t="s">
        <v>37</v>
      </c>
      <c r="F127" s="21">
        <v>150</v>
      </c>
      <c r="G127" s="22">
        <v>12.06</v>
      </c>
      <c r="H127" s="22">
        <v>15.08</v>
      </c>
      <c r="I127" s="22">
        <v>2262</v>
      </c>
    </row>
    <row r="128" spans="1:9" hidden="1" outlineLevel="1" collapsed="1" x14ac:dyDescent="0.25">
      <c r="A128" s="45"/>
      <c r="B128" s="46"/>
      <c r="C128" s="46"/>
      <c r="D128" s="47"/>
      <c r="E128" s="46"/>
      <c r="F128" s="46"/>
      <c r="G128" s="46"/>
      <c r="H128" s="46"/>
      <c r="I128" s="48">
        <f>SUM(I121:I127)</f>
        <v>12001.51</v>
      </c>
    </row>
    <row r="129" spans="1:10" collapsed="1" x14ac:dyDescent="0.25">
      <c r="A129" s="45"/>
      <c r="B129" s="46"/>
      <c r="C129" s="46"/>
      <c r="D129" s="47"/>
      <c r="E129" s="46"/>
      <c r="F129" s="46"/>
      <c r="G129" s="46"/>
      <c r="H129" s="46"/>
      <c r="I129" s="49">
        <f>I128+I119+I105+I101</f>
        <v>205494.72</v>
      </c>
    </row>
    <row r="130" spans="1:10" ht="8.4499999999999993" customHeight="1" x14ac:dyDescent="0.25">
      <c r="A130" s="31"/>
      <c r="B130" s="31"/>
      <c r="C130" s="31"/>
      <c r="D130" s="32"/>
      <c r="E130" s="31"/>
      <c r="F130" s="31"/>
      <c r="G130" s="32"/>
      <c r="H130" s="32"/>
      <c r="I130" s="31"/>
    </row>
    <row r="131" spans="1:10" ht="16.149999999999999" customHeight="1" x14ac:dyDescent="0.25">
      <c r="A131" s="57" t="s">
        <v>43</v>
      </c>
      <c r="B131" s="57"/>
      <c r="C131" s="57"/>
      <c r="D131" s="57"/>
      <c r="E131" s="57"/>
      <c r="F131" s="57"/>
      <c r="G131" s="25"/>
      <c r="H131" s="42"/>
      <c r="I131" s="51">
        <v>489672.67</v>
      </c>
      <c r="J131" s="43"/>
    </row>
    <row r="132" spans="1:10" ht="8.4499999999999993" customHeight="1" x14ac:dyDescent="0.25">
      <c r="A132" s="31"/>
      <c r="B132" s="31"/>
      <c r="C132" s="31"/>
      <c r="D132" s="32"/>
      <c r="E132" s="31"/>
      <c r="F132" s="31"/>
      <c r="G132" s="32"/>
      <c r="H132" s="32"/>
      <c r="I132" s="31"/>
    </row>
    <row r="133" spans="1:10" ht="16.149999999999999" customHeight="1" x14ac:dyDescent="0.25">
      <c r="A133" s="57" t="s">
        <v>44</v>
      </c>
      <c r="B133" s="57"/>
      <c r="C133" s="57"/>
      <c r="D133" s="57"/>
      <c r="E133" s="57"/>
      <c r="F133" s="57"/>
      <c r="G133" s="25"/>
      <c r="H133" s="25"/>
      <c r="I133" s="51">
        <f>I23+I26+I31+I34+I40+I44+I49+I55+I60+I64+I67+I81+I86+I89+I93+I129</f>
        <v>612091.49</v>
      </c>
    </row>
    <row r="134" spans="1:10" x14ac:dyDescent="0.25">
      <c r="D134" s="39"/>
    </row>
    <row r="136" spans="1:10" x14ac:dyDescent="0.25">
      <c r="I136" s="44"/>
      <c r="J136" s="43"/>
    </row>
    <row r="137" spans="1:10" x14ac:dyDescent="0.25">
      <c r="I137" s="44"/>
      <c r="J137" s="43"/>
    </row>
  </sheetData>
  <mergeCells count="8">
    <mergeCell ref="A131:F131"/>
    <mergeCell ref="A133:F133"/>
    <mergeCell ref="A1:I4"/>
    <mergeCell ref="A8:B8"/>
    <mergeCell ref="A9:I9"/>
    <mergeCell ref="E11:I11"/>
    <mergeCell ref="A12:D12"/>
    <mergeCell ref="E12:I12"/>
  </mergeCells>
  <phoneticPr fontId="2" type="noConversion"/>
  <pageMargins left="0.62992125984251968" right="0.47244094488188981" top="0.47244094488188981" bottom="0.47244094488188981" header="0" footer="0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view="pageBreakPreview" zoomScaleNormal="100" zoomScaleSheetLayoutView="100" workbookViewId="0">
      <selection activeCell="K12" sqref="K12"/>
    </sheetView>
  </sheetViews>
  <sheetFormatPr defaultColWidth="16" defaultRowHeight="15" outlineLevelRow="2" x14ac:dyDescent="0.25"/>
  <cols>
    <col min="1" max="1" width="6.28515625" style="6" customWidth="1"/>
    <col min="2" max="2" width="6.28515625" style="6" bestFit="1" customWidth="1"/>
    <col min="3" max="3" width="14.7109375" style="6" customWidth="1"/>
    <col min="4" max="4" width="49.5703125" style="1" customWidth="1"/>
    <col min="5" max="5" width="4.28515625" style="6" bestFit="1" customWidth="1"/>
    <col min="6" max="6" width="7.5703125" style="6" bestFit="1" customWidth="1"/>
    <col min="7" max="7" width="11.28515625" style="1" customWidth="1"/>
    <col min="8" max="8" width="11.85546875" style="1" bestFit="1" customWidth="1"/>
    <col min="9" max="9" width="17.28515625" style="6" bestFit="1" customWidth="1"/>
    <col min="10" max="10" width="17.28515625" style="1" bestFit="1" customWidth="1"/>
    <col min="11" max="16384" width="16" style="1"/>
  </cols>
  <sheetData>
    <row r="1" spans="1:9" x14ac:dyDescent="0.25">
      <c r="A1" s="58"/>
      <c r="B1" s="59"/>
      <c r="C1" s="59"/>
      <c r="D1" s="59"/>
      <c r="E1" s="59"/>
      <c r="F1" s="59"/>
      <c r="G1" s="59"/>
      <c r="H1" s="59"/>
      <c r="I1" s="60"/>
    </row>
    <row r="2" spans="1:9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9" x14ac:dyDescent="0.25">
      <c r="A3" s="61"/>
      <c r="B3" s="62"/>
      <c r="C3" s="62"/>
      <c r="D3" s="62"/>
      <c r="E3" s="62"/>
      <c r="F3" s="62"/>
      <c r="G3" s="62"/>
      <c r="H3" s="62"/>
      <c r="I3" s="63"/>
    </row>
    <row r="4" spans="1:9" ht="23.25" customHeight="1" x14ac:dyDescent="0.25">
      <c r="A4" s="64"/>
      <c r="B4" s="65"/>
      <c r="C4" s="65"/>
      <c r="D4" s="65"/>
      <c r="E4" s="65"/>
      <c r="F4" s="65"/>
      <c r="G4" s="65"/>
      <c r="H4" s="65"/>
      <c r="I4" s="66"/>
    </row>
    <row r="5" spans="1:9" x14ac:dyDescent="0.25">
      <c r="A5" s="74"/>
      <c r="B5" s="74"/>
      <c r="C5" s="74"/>
      <c r="D5" s="74"/>
      <c r="E5" s="74"/>
      <c r="F5" s="74"/>
      <c r="G5" s="74"/>
      <c r="H5" s="74"/>
      <c r="I5" s="74"/>
    </row>
    <row r="6" spans="1:9" x14ac:dyDescent="0.25">
      <c r="A6" s="2"/>
      <c r="B6" s="3"/>
      <c r="C6" s="3"/>
      <c r="D6" s="4"/>
      <c r="E6" s="3"/>
      <c r="F6" s="3"/>
      <c r="G6" s="4"/>
      <c r="H6" s="4"/>
      <c r="I6" s="5"/>
    </row>
    <row r="7" spans="1:9" ht="6" customHeight="1" x14ac:dyDescent="0.25"/>
    <row r="8" spans="1:9" ht="11.45" customHeight="1" x14ac:dyDescent="0.25">
      <c r="A8" s="67" t="s">
        <v>22</v>
      </c>
      <c r="B8" s="68"/>
      <c r="C8" s="8"/>
      <c r="D8" s="8"/>
      <c r="E8" s="8"/>
      <c r="F8" s="8"/>
      <c r="G8" s="8"/>
      <c r="H8" s="8"/>
      <c r="I8" s="9"/>
    </row>
    <row r="9" spans="1:9" ht="11.45" customHeight="1" x14ac:dyDescent="0.25">
      <c r="A9" s="69" t="s">
        <v>23</v>
      </c>
      <c r="B9" s="70"/>
      <c r="C9" s="70"/>
      <c r="D9" s="70"/>
      <c r="E9" s="70"/>
      <c r="F9" s="70"/>
      <c r="G9" s="70"/>
      <c r="H9" s="70"/>
      <c r="I9" s="71"/>
    </row>
    <row r="10" spans="1:9" ht="6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0.9" customHeight="1" x14ac:dyDescent="0.25">
      <c r="A11" s="50" t="s">
        <v>24</v>
      </c>
      <c r="B11" s="11"/>
      <c r="C11" s="12"/>
      <c r="D11" s="8"/>
      <c r="E11" s="72" t="s">
        <v>25</v>
      </c>
      <c r="F11" s="72"/>
      <c r="G11" s="72"/>
      <c r="H11" s="72"/>
      <c r="I11" s="73"/>
    </row>
    <row r="12" spans="1:9" ht="25.9" customHeight="1" x14ac:dyDescent="0.25">
      <c r="A12" s="69" t="s">
        <v>673</v>
      </c>
      <c r="B12" s="70"/>
      <c r="C12" s="70"/>
      <c r="D12" s="70"/>
      <c r="E12" s="69" t="s">
        <v>272</v>
      </c>
      <c r="F12" s="70"/>
      <c r="G12" s="70"/>
      <c r="H12" s="70"/>
      <c r="I12" s="71"/>
    </row>
    <row r="13" spans="1:9" ht="7.15" customHeight="1" x14ac:dyDescent="0.25"/>
    <row r="14" spans="1:9" ht="15.4" customHeight="1" x14ac:dyDescent="0.25">
      <c r="A14" s="17" t="s">
        <v>27</v>
      </c>
      <c r="B14" s="17" t="s">
        <v>28</v>
      </c>
      <c r="C14" s="17" t="s">
        <v>29</v>
      </c>
      <c r="D14" s="17" t="s">
        <v>30</v>
      </c>
      <c r="E14" s="17" t="s">
        <v>31</v>
      </c>
      <c r="F14" s="17" t="s">
        <v>32</v>
      </c>
      <c r="G14" s="17" t="s">
        <v>33</v>
      </c>
      <c r="H14" s="17" t="s">
        <v>47</v>
      </c>
      <c r="I14" s="17" t="s">
        <v>34</v>
      </c>
    </row>
    <row r="15" spans="1:9" ht="16.899999999999999" customHeight="1" x14ac:dyDescent="0.25">
      <c r="A15" s="18">
        <v>1</v>
      </c>
      <c r="B15" s="18"/>
      <c r="C15" s="18"/>
      <c r="D15" s="23" t="s">
        <v>539</v>
      </c>
      <c r="E15" s="19"/>
      <c r="F15" s="19"/>
      <c r="G15" s="19"/>
      <c r="H15" s="19"/>
      <c r="I15" s="19"/>
    </row>
    <row r="16" spans="1:9" outlineLevel="1" x14ac:dyDescent="0.25">
      <c r="A16" s="41" t="s">
        <v>36</v>
      </c>
      <c r="B16" s="41"/>
      <c r="C16" s="41"/>
      <c r="D16" s="30" t="s">
        <v>35</v>
      </c>
      <c r="E16" s="20"/>
      <c r="F16" s="21"/>
      <c r="G16" s="22"/>
      <c r="H16" s="22"/>
      <c r="I16" s="22"/>
    </row>
    <row r="17" spans="1:9" outlineLevel="2" x14ac:dyDescent="0.25">
      <c r="A17" s="19" t="s">
        <v>267</v>
      </c>
      <c r="B17" s="19" t="s">
        <v>45</v>
      </c>
      <c r="C17" s="19">
        <v>10005</v>
      </c>
      <c r="D17" s="24" t="s">
        <v>271</v>
      </c>
      <c r="E17" s="20" t="s">
        <v>37</v>
      </c>
      <c r="F17" s="21">
        <v>21</v>
      </c>
      <c r="G17" s="22">
        <v>258.04000000000002</v>
      </c>
      <c r="H17" s="22">
        <v>322.55</v>
      </c>
      <c r="I17" s="22">
        <v>6773.55</v>
      </c>
    </row>
    <row r="18" spans="1:9" outlineLevel="2" x14ac:dyDescent="0.25">
      <c r="A18" s="19" t="s">
        <v>268</v>
      </c>
      <c r="B18" s="19" t="s">
        <v>45</v>
      </c>
      <c r="C18" s="19">
        <v>10009</v>
      </c>
      <c r="D18" s="24" t="s">
        <v>127</v>
      </c>
      <c r="E18" s="20" t="s">
        <v>37</v>
      </c>
      <c r="F18" s="21">
        <v>172</v>
      </c>
      <c r="G18" s="22">
        <v>4.45</v>
      </c>
      <c r="H18" s="22">
        <v>5.56</v>
      </c>
      <c r="I18" s="22">
        <v>956.32</v>
      </c>
    </row>
    <row r="19" spans="1:9" outlineLevel="2" x14ac:dyDescent="0.25">
      <c r="A19" s="19" t="s">
        <v>269</v>
      </c>
      <c r="B19" s="19" t="s">
        <v>45</v>
      </c>
      <c r="C19" s="19">
        <v>11171</v>
      </c>
      <c r="D19" s="24" t="s">
        <v>568</v>
      </c>
      <c r="E19" s="20" t="s">
        <v>48</v>
      </c>
      <c r="F19" s="21">
        <v>1</v>
      </c>
      <c r="G19" s="22">
        <v>6158.29</v>
      </c>
      <c r="H19" s="22">
        <v>7697.86</v>
      </c>
      <c r="I19" s="22">
        <v>7697.86</v>
      </c>
    </row>
    <row r="20" spans="1:9" outlineLevel="2" x14ac:dyDescent="0.25">
      <c r="A20" s="19" t="s">
        <v>270</v>
      </c>
      <c r="B20" s="19" t="s">
        <v>45</v>
      </c>
      <c r="C20" s="19">
        <v>6</v>
      </c>
      <c r="D20" s="24" t="s">
        <v>651</v>
      </c>
      <c r="E20" s="20" t="s">
        <v>38</v>
      </c>
      <c r="F20" s="21">
        <v>2</v>
      </c>
      <c r="G20" s="22">
        <v>5000</v>
      </c>
      <c r="H20" s="22">
        <v>6250</v>
      </c>
      <c r="I20" s="22">
        <v>12500</v>
      </c>
    </row>
    <row r="21" spans="1:9" outlineLevel="2" x14ac:dyDescent="0.25">
      <c r="A21" s="19" t="s">
        <v>653</v>
      </c>
      <c r="B21" s="19" t="s">
        <v>45</v>
      </c>
      <c r="C21" s="19">
        <v>10003</v>
      </c>
      <c r="D21" s="24" t="s">
        <v>235</v>
      </c>
      <c r="E21" s="20" t="s">
        <v>37</v>
      </c>
      <c r="F21" s="21">
        <v>100</v>
      </c>
      <c r="G21" s="22">
        <v>83.59</v>
      </c>
      <c r="H21" s="22">
        <v>104.49</v>
      </c>
      <c r="I21" s="22">
        <v>10449</v>
      </c>
    </row>
    <row r="22" spans="1:9" outlineLevel="2" x14ac:dyDescent="0.25">
      <c r="A22" s="19" t="s">
        <v>659</v>
      </c>
      <c r="B22" s="19" t="s">
        <v>45</v>
      </c>
      <c r="C22" s="19" t="s">
        <v>660</v>
      </c>
      <c r="D22" s="24" t="s">
        <v>661</v>
      </c>
      <c r="E22" s="20" t="s">
        <v>37</v>
      </c>
      <c r="F22" s="21">
        <v>7.2</v>
      </c>
      <c r="G22" s="22">
        <v>467.48</v>
      </c>
      <c r="H22" s="22">
        <v>584.35</v>
      </c>
      <c r="I22" s="22">
        <v>4207.32</v>
      </c>
    </row>
    <row r="23" spans="1:9" outlineLevel="1" x14ac:dyDescent="0.25">
      <c r="A23" s="45"/>
      <c r="B23" s="46"/>
      <c r="C23" s="46"/>
      <c r="D23" s="47"/>
      <c r="E23" s="46"/>
      <c r="F23" s="46"/>
      <c r="G23" s="46"/>
      <c r="H23" s="46"/>
      <c r="I23" s="48">
        <f>SUM(I17:I22)</f>
        <v>42584.049999999996</v>
      </c>
    </row>
    <row r="24" spans="1:9" outlineLevel="1" x14ac:dyDescent="0.25">
      <c r="A24" s="41" t="s">
        <v>273</v>
      </c>
      <c r="B24" s="41"/>
      <c r="C24" s="41"/>
      <c r="D24" s="30" t="s">
        <v>128</v>
      </c>
      <c r="E24" s="20"/>
      <c r="F24" s="21"/>
      <c r="G24" s="22"/>
      <c r="H24" s="22"/>
      <c r="I24" s="22"/>
    </row>
    <row r="25" spans="1:9" outlineLevel="2" x14ac:dyDescent="0.25">
      <c r="A25" s="19" t="s">
        <v>274</v>
      </c>
      <c r="B25" s="19" t="s">
        <v>45</v>
      </c>
      <c r="C25" s="19">
        <v>30010</v>
      </c>
      <c r="D25" s="24" t="s">
        <v>100</v>
      </c>
      <c r="E25" s="20" t="s">
        <v>40</v>
      </c>
      <c r="F25" s="21">
        <v>15.115</v>
      </c>
      <c r="G25" s="22">
        <v>45.24</v>
      </c>
      <c r="H25" s="22">
        <v>56.55</v>
      </c>
      <c r="I25" s="22">
        <v>854.75</v>
      </c>
    </row>
    <row r="26" spans="1:9" outlineLevel="1" x14ac:dyDescent="0.25">
      <c r="A26" s="45"/>
      <c r="B26" s="46"/>
      <c r="C26" s="46"/>
      <c r="D26" s="47"/>
      <c r="E26" s="46"/>
      <c r="F26" s="46"/>
      <c r="G26" s="46"/>
      <c r="H26" s="46"/>
      <c r="I26" s="48">
        <f>SUM(I25)</f>
        <v>854.75</v>
      </c>
    </row>
    <row r="27" spans="1:9" outlineLevel="1" x14ac:dyDescent="0.25">
      <c r="A27" s="41" t="s">
        <v>277</v>
      </c>
      <c r="B27" s="41"/>
      <c r="C27" s="41"/>
      <c r="D27" s="30" t="s">
        <v>275</v>
      </c>
      <c r="E27" s="20"/>
      <c r="F27" s="21"/>
      <c r="G27" s="22"/>
      <c r="H27" s="22"/>
      <c r="I27" s="22"/>
    </row>
    <row r="28" spans="1:9" outlineLevel="2" x14ac:dyDescent="0.25">
      <c r="A28" s="19" t="s">
        <v>278</v>
      </c>
      <c r="B28" s="19" t="s">
        <v>45</v>
      </c>
      <c r="C28" s="19">
        <v>40284</v>
      </c>
      <c r="D28" s="24" t="s">
        <v>129</v>
      </c>
      <c r="E28" s="20" t="s">
        <v>40</v>
      </c>
      <c r="F28" s="21">
        <v>5.2249999999999996</v>
      </c>
      <c r="G28" s="22">
        <v>2417.12</v>
      </c>
      <c r="H28" s="22">
        <v>3021.4</v>
      </c>
      <c r="I28" s="22">
        <v>15786.82</v>
      </c>
    </row>
    <row r="29" spans="1:9" outlineLevel="2" x14ac:dyDescent="0.25">
      <c r="A29" s="19" t="s">
        <v>279</v>
      </c>
      <c r="B29" s="19" t="s">
        <v>45</v>
      </c>
      <c r="C29" s="19">
        <v>40283</v>
      </c>
      <c r="D29" s="24" t="s">
        <v>130</v>
      </c>
      <c r="E29" s="20" t="s">
        <v>40</v>
      </c>
      <c r="F29" s="21">
        <v>4.375</v>
      </c>
      <c r="G29" s="22">
        <v>2613.92</v>
      </c>
      <c r="H29" s="22">
        <v>3267.4</v>
      </c>
      <c r="I29" s="22">
        <v>14294.88</v>
      </c>
    </row>
    <row r="30" spans="1:9" ht="22.5" outlineLevel="2" x14ac:dyDescent="0.25">
      <c r="A30" s="19" t="s">
        <v>280</v>
      </c>
      <c r="B30" s="19" t="s">
        <v>45</v>
      </c>
      <c r="C30" s="19">
        <v>50766</v>
      </c>
      <c r="D30" s="24" t="s">
        <v>276</v>
      </c>
      <c r="E30" s="20" t="s">
        <v>40</v>
      </c>
      <c r="F30" s="21">
        <v>6.91</v>
      </c>
      <c r="G30" s="22">
        <v>2897.54</v>
      </c>
      <c r="H30" s="22">
        <v>3621.93</v>
      </c>
      <c r="I30" s="22">
        <v>25027.54</v>
      </c>
    </row>
    <row r="31" spans="1:9" outlineLevel="1" x14ac:dyDescent="0.25">
      <c r="A31" s="45"/>
      <c r="B31" s="46"/>
      <c r="C31" s="46"/>
      <c r="D31" s="47"/>
      <c r="E31" s="46"/>
      <c r="F31" s="46"/>
      <c r="G31" s="46"/>
      <c r="H31" s="46"/>
      <c r="I31" s="48">
        <f>SUM(I28:I30)</f>
        <v>55109.24</v>
      </c>
    </row>
    <row r="32" spans="1:9" outlineLevel="1" x14ac:dyDescent="0.25">
      <c r="A32" s="41" t="s">
        <v>281</v>
      </c>
      <c r="B32" s="41"/>
      <c r="C32" s="41"/>
      <c r="D32" s="30" t="s">
        <v>111</v>
      </c>
      <c r="E32" s="20"/>
      <c r="F32" s="21"/>
      <c r="G32" s="22"/>
      <c r="H32" s="22"/>
      <c r="I32" s="22"/>
    </row>
    <row r="33" spans="1:9" outlineLevel="2" x14ac:dyDescent="0.25">
      <c r="A33" s="19" t="s">
        <v>282</v>
      </c>
      <c r="B33" s="19" t="s">
        <v>45</v>
      </c>
      <c r="C33" s="19">
        <v>60046</v>
      </c>
      <c r="D33" s="24" t="s">
        <v>101</v>
      </c>
      <c r="E33" s="20" t="s">
        <v>37</v>
      </c>
      <c r="F33" s="21">
        <v>336.5</v>
      </c>
      <c r="G33" s="22">
        <v>61.37</v>
      </c>
      <c r="H33" s="22">
        <v>76.709999999999994</v>
      </c>
      <c r="I33" s="22">
        <v>25812.92</v>
      </c>
    </row>
    <row r="34" spans="1:9" outlineLevel="1" x14ac:dyDescent="0.25">
      <c r="A34" s="45"/>
      <c r="B34" s="46"/>
      <c r="C34" s="46"/>
      <c r="D34" s="47"/>
      <c r="E34" s="46"/>
      <c r="F34" s="46"/>
      <c r="G34" s="46"/>
      <c r="H34" s="46"/>
      <c r="I34" s="48">
        <f>SUM(I33)</f>
        <v>25812.92</v>
      </c>
    </row>
    <row r="35" spans="1:9" outlineLevel="1" x14ac:dyDescent="0.25">
      <c r="A35" s="41" t="s">
        <v>285</v>
      </c>
      <c r="B35" s="41"/>
      <c r="C35" s="41"/>
      <c r="D35" s="30" t="s">
        <v>112</v>
      </c>
      <c r="E35" s="20"/>
      <c r="F35" s="21"/>
      <c r="G35" s="22"/>
      <c r="H35" s="22"/>
      <c r="I35" s="22"/>
    </row>
    <row r="36" spans="1:9" outlineLevel="2" x14ac:dyDescent="0.25">
      <c r="A36" s="19" t="s">
        <v>286</v>
      </c>
      <c r="B36" s="19" t="s">
        <v>45</v>
      </c>
      <c r="C36" s="19">
        <v>70052</v>
      </c>
      <c r="D36" s="24" t="s">
        <v>540</v>
      </c>
      <c r="E36" s="20" t="s">
        <v>37</v>
      </c>
      <c r="F36" s="21">
        <v>256</v>
      </c>
      <c r="G36" s="22">
        <v>85.2</v>
      </c>
      <c r="H36" s="22">
        <v>106.5</v>
      </c>
      <c r="I36" s="22">
        <v>27264</v>
      </c>
    </row>
    <row r="37" spans="1:9" outlineLevel="2" x14ac:dyDescent="0.25">
      <c r="A37" s="19" t="s">
        <v>287</v>
      </c>
      <c r="B37" s="19" t="s">
        <v>45</v>
      </c>
      <c r="C37" s="19">
        <v>70614</v>
      </c>
      <c r="D37" s="24" t="s">
        <v>283</v>
      </c>
      <c r="E37" s="20" t="s">
        <v>38</v>
      </c>
      <c r="F37" s="21">
        <v>10</v>
      </c>
      <c r="G37" s="22">
        <v>296.08</v>
      </c>
      <c r="H37" s="22">
        <v>370.1</v>
      </c>
      <c r="I37" s="22">
        <v>3701</v>
      </c>
    </row>
    <row r="38" spans="1:9" outlineLevel="2" x14ac:dyDescent="0.25">
      <c r="A38" s="19" t="s">
        <v>288</v>
      </c>
      <c r="B38" s="19" t="s">
        <v>45</v>
      </c>
      <c r="C38" s="19">
        <v>70049</v>
      </c>
      <c r="D38" s="24" t="s">
        <v>284</v>
      </c>
      <c r="E38" s="20" t="s">
        <v>37</v>
      </c>
      <c r="F38" s="21">
        <v>288</v>
      </c>
      <c r="G38" s="22">
        <v>62.39</v>
      </c>
      <c r="H38" s="22">
        <v>77.989999999999995</v>
      </c>
      <c r="I38" s="22">
        <v>22461.119999999999</v>
      </c>
    </row>
    <row r="39" spans="1:9" outlineLevel="2" x14ac:dyDescent="0.25">
      <c r="A39" s="19" t="s">
        <v>289</v>
      </c>
      <c r="B39" s="19" t="s">
        <v>45</v>
      </c>
      <c r="C39" s="19">
        <v>70287</v>
      </c>
      <c r="D39" s="24" t="s">
        <v>232</v>
      </c>
      <c r="E39" s="20" t="s">
        <v>42</v>
      </c>
      <c r="F39" s="21">
        <v>29</v>
      </c>
      <c r="G39" s="22">
        <v>17.559999999999999</v>
      </c>
      <c r="H39" s="22">
        <v>21.95</v>
      </c>
      <c r="I39" s="22">
        <v>636.54999999999995</v>
      </c>
    </row>
    <row r="40" spans="1:9" outlineLevel="1" x14ac:dyDescent="0.25">
      <c r="A40" s="45"/>
      <c r="B40" s="46"/>
      <c r="C40" s="46"/>
      <c r="D40" s="47"/>
      <c r="E40" s="46"/>
      <c r="F40" s="46"/>
      <c r="G40" s="46"/>
      <c r="H40" s="46"/>
      <c r="I40" s="48">
        <f>SUM(I36:I39)</f>
        <v>54062.67</v>
      </c>
    </row>
    <row r="41" spans="1:9" outlineLevel="1" x14ac:dyDescent="0.25">
      <c r="A41" s="41" t="s">
        <v>292</v>
      </c>
      <c r="B41" s="41"/>
      <c r="C41" s="41"/>
      <c r="D41" s="30" t="s">
        <v>131</v>
      </c>
      <c r="E41" s="20"/>
      <c r="F41" s="21"/>
      <c r="G41" s="22"/>
      <c r="H41" s="22"/>
      <c r="I41" s="22"/>
    </row>
    <row r="42" spans="1:9" outlineLevel="2" x14ac:dyDescent="0.25">
      <c r="A42" s="19" t="s">
        <v>293</v>
      </c>
      <c r="B42" s="19" t="s">
        <v>45</v>
      </c>
      <c r="C42" s="19">
        <v>80293</v>
      </c>
      <c r="D42" s="24" t="s">
        <v>290</v>
      </c>
      <c r="E42" s="20" t="s">
        <v>37</v>
      </c>
      <c r="F42" s="21">
        <v>75</v>
      </c>
      <c r="G42" s="22">
        <v>61.28</v>
      </c>
      <c r="H42" s="22">
        <v>76.599999999999994</v>
      </c>
      <c r="I42" s="22">
        <v>5745</v>
      </c>
    </row>
    <row r="43" spans="1:9" outlineLevel="2" x14ac:dyDescent="0.25">
      <c r="A43" s="19" t="s">
        <v>294</v>
      </c>
      <c r="B43" s="19" t="s">
        <v>45</v>
      </c>
      <c r="C43" s="19">
        <v>80783</v>
      </c>
      <c r="D43" s="24" t="s">
        <v>291</v>
      </c>
      <c r="E43" s="20" t="s">
        <v>37</v>
      </c>
      <c r="F43" s="21">
        <v>288</v>
      </c>
      <c r="G43" s="22">
        <v>22.29</v>
      </c>
      <c r="H43" s="22">
        <v>27.86</v>
      </c>
      <c r="I43" s="22">
        <v>8023.68</v>
      </c>
    </row>
    <row r="44" spans="1:9" outlineLevel="1" x14ac:dyDescent="0.25">
      <c r="A44" s="45"/>
      <c r="B44" s="46"/>
      <c r="C44" s="46"/>
      <c r="D44" s="47"/>
      <c r="E44" s="46"/>
      <c r="F44" s="46"/>
      <c r="G44" s="46"/>
      <c r="H44" s="46"/>
      <c r="I44" s="48">
        <f>SUM(I42:I43)</f>
        <v>13768.68</v>
      </c>
    </row>
    <row r="45" spans="1:9" outlineLevel="1" x14ac:dyDescent="0.25">
      <c r="A45" s="41" t="s">
        <v>295</v>
      </c>
      <c r="B45" s="41"/>
      <c r="C45" s="41"/>
      <c r="D45" s="30" t="s">
        <v>46</v>
      </c>
      <c r="E45" s="20"/>
      <c r="F45" s="21"/>
      <c r="G45" s="22"/>
      <c r="H45" s="22"/>
      <c r="I45" s="22"/>
    </row>
    <row r="46" spans="1:9" outlineLevel="2" x14ac:dyDescent="0.25">
      <c r="A46" s="19" t="s">
        <v>296</v>
      </c>
      <c r="B46" s="19" t="s">
        <v>45</v>
      </c>
      <c r="C46" s="19">
        <v>90063</v>
      </c>
      <c r="D46" s="24" t="s">
        <v>236</v>
      </c>
      <c r="E46" s="20" t="s">
        <v>37</v>
      </c>
      <c r="F46" s="21">
        <v>9.8699999999999992</v>
      </c>
      <c r="G46" s="22">
        <v>618.96</v>
      </c>
      <c r="H46" s="22">
        <v>773.7</v>
      </c>
      <c r="I46" s="22">
        <v>7636.42</v>
      </c>
    </row>
    <row r="47" spans="1:9" outlineLevel="2" x14ac:dyDescent="0.25">
      <c r="A47" s="19" t="s">
        <v>297</v>
      </c>
      <c r="B47" s="19" t="s">
        <v>45</v>
      </c>
      <c r="C47" s="19">
        <v>91512</v>
      </c>
      <c r="D47" s="24" t="s">
        <v>133</v>
      </c>
      <c r="E47" s="20" t="s">
        <v>37</v>
      </c>
      <c r="F47" s="21">
        <v>26.8</v>
      </c>
      <c r="G47" s="22">
        <v>619</v>
      </c>
      <c r="H47" s="22">
        <v>773.75</v>
      </c>
      <c r="I47" s="22">
        <v>20736.5</v>
      </c>
    </row>
    <row r="48" spans="1:9" outlineLevel="2" x14ac:dyDescent="0.25">
      <c r="A48" s="19" t="s">
        <v>298</v>
      </c>
      <c r="B48" s="19" t="s">
        <v>45</v>
      </c>
      <c r="C48" s="19">
        <v>100817</v>
      </c>
      <c r="D48" s="24" t="s">
        <v>132</v>
      </c>
      <c r="E48" s="20" t="s">
        <v>38</v>
      </c>
      <c r="F48" s="21">
        <v>6</v>
      </c>
      <c r="G48" s="22">
        <v>87.13</v>
      </c>
      <c r="H48" s="22">
        <v>108.91</v>
      </c>
      <c r="I48" s="22">
        <v>653.46</v>
      </c>
    </row>
    <row r="49" spans="1:9" outlineLevel="1" x14ac:dyDescent="0.25">
      <c r="A49" s="45"/>
      <c r="B49" s="46"/>
      <c r="C49" s="46"/>
      <c r="D49" s="47"/>
      <c r="E49" s="46"/>
      <c r="F49" s="46"/>
      <c r="G49" s="46"/>
      <c r="H49" s="46"/>
      <c r="I49" s="48">
        <f>SUM(I46:I48)</f>
        <v>29026.379999999997</v>
      </c>
    </row>
    <row r="50" spans="1:9" outlineLevel="1" x14ac:dyDescent="0.25">
      <c r="A50" s="41" t="s">
        <v>301</v>
      </c>
      <c r="B50" s="41"/>
      <c r="C50" s="41"/>
      <c r="D50" s="30" t="s">
        <v>49</v>
      </c>
      <c r="E50" s="20"/>
      <c r="F50" s="21"/>
      <c r="G50" s="22"/>
      <c r="H50" s="22"/>
      <c r="I50" s="22"/>
    </row>
    <row r="51" spans="1:9" outlineLevel="2" x14ac:dyDescent="0.25">
      <c r="A51" s="19" t="s">
        <v>300</v>
      </c>
      <c r="B51" s="19" t="s">
        <v>45</v>
      </c>
      <c r="C51" s="19">
        <v>110763</v>
      </c>
      <c r="D51" s="24" t="s">
        <v>50</v>
      </c>
      <c r="E51" s="20" t="s">
        <v>37</v>
      </c>
      <c r="F51" s="21">
        <v>538</v>
      </c>
      <c r="G51" s="22">
        <v>39.28</v>
      </c>
      <c r="H51" s="22">
        <v>49.1</v>
      </c>
      <c r="I51" s="22">
        <v>26415.8</v>
      </c>
    </row>
    <row r="52" spans="1:9" outlineLevel="2" x14ac:dyDescent="0.25">
      <c r="A52" s="19" t="s">
        <v>302</v>
      </c>
      <c r="B52" s="19" t="s">
        <v>45</v>
      </c>
      <c r="C52" s="19">
        <v>110143</v>
      </c>
      <c r="D52" s="24" t="s">
        <v>102</v>
      </c>
      <c r="E52" s="20" t="s">
        <v>37</v>
      </c>
      <c r="F52" s="21">
        <v>280</v>
      </c>
      <c r="G52" s="22">
        <v>9.64</v>
      </c>
      <c r="H52" s="22">
        <v>12.05</v>
      </c>
      <c r="I52" s="22">
        <v>3374</v>
      </c>
    </row>
    <row r="53" spans="1:9" outlineLevel="2" x14ac:dyDescent="0.25">
      <c r="A53" s="19" t="s">
        <v>546</v>
      </c>
      <c r="B53" s="19" t="s">
        <v>45</v>
      </c>
      <c r="C53" s="19">
        <v>110762</v>
      </c>
      <c r="D53" s="24" t="s">
        <v>541</v>
      </c>
      <c r="E53" s="20" t="s">
        <v>37</v>
      </c>
      <c r="F53" s="21">
        <v>25</v>
      </c>
      <c r="G53" s="22">
        <v>33.5</v>
      </c>
      <c r="H53" s="22">
        <v>41.88</v>
      </c>
      <c r="I53" s="22">
        <v>1047</v>
      </c>
    </row>
    <row r="54" spans="1:9" outlineLevel="2" x14ac:dyDescent="0.25">
      <c r="A54" s="19" t="s">
        <v>547</v>
      </c>
      <c r="B54" s="19" t="s">
        <v>45</v>
      </c>
      <c r="C54" s="19">
        <v>110644</v>
      </c>
      <c r="D54" s="24" t="s">
        <v>542</v>
      </c>
      <c r="E54" s="20" t="s">
        <v>37</v>
      </c>
      <c r="F54" s="21">
        <v>25</v>
      </c>
      <c r="G54" s="22">
        <v>69.099999999999994</v>
      </c>
      <c r="H54" s="22">
        <v>86.38</v>
      </c>
      <c r="I54" s="22">
        <v>2159.5</v>
      </c>
    </row>
    <row r="55" spans="1:9" outlineLevel="1" x14ac:dyDescent="0.25">
      <c r="A55" s="45"/>
      <c r="B55" s="46"/>
      <c r="C55" s="46"/>
      <c r="D55" s="47"/>
      <c r="E55" s="46"/>
      <c r="F55" s="46"/>
      <c r="G55" s="46"/>
      <c r="H55" s="46"/>
      <c r="I55" s="48">
        <f>SUM(I51:I54)</f>
        <v>32996.300000000003</v>
      </c>
    </row>
    <row r="56" spans="1:9" outlineLevel="1" x14ac:dyDescent="0.25">
      <c r="A56" s="41" t="s">
        <v>299</v>
      </c>
      <c r="B56" s="41"/>
      <c r="C56" s="41"/>
      <c r="D56" s="30" t="s">
        <v>51</v>
      </c>
      <c r="E56" s="20"/>
      <c r="F56" s="21"/>
      <c r="G56" s="22"/>
      <c r="H56" s="22"/>
      <c r="I56" s="22"/>
    </row>
    <row r="57" spans="1:9" outlineLevel="2" x14ac:dyDescent="0.25">
      <c r="A57" s="19" t="s">
        <v>305</v>
      </c>
      <c r="B57" s="19" t="s">
        <v>45</v>
      </c>
      <c r="C57" s="19">
        <v>130112</v>
      </c>
      <c r="D57" s="24" t="s">
        <v>303</v>
      </c>
      <c r="E57" s="20" t="s">
        <v>37</v>
      </c>
      <c r="F57" s="21">
        <v>175</v>
      </c>
      <c r="G57" s="22">
        <v>58.06</v>
      </c>
      <c r="H57" s="22">
        <v>72.58</v>
      </c>
      <c r="I57" s="22">
        <v>12701.5</v>
      </c>
    </row>
    <row r="58" spans="1:9" outlineLevel="2" x14ac:dyDescent="0.25">
      <c r="A58" s="19" t="s">
        <v>306</v>
      </c>
      <c r="B58" s="19" t="s">
        <v>45</v>
      </c>
      <c r="C58" s="19">
        <v>130119</v>
      </c>
      <c r="D58" s="24" t="s">
        <v>134</v>
      </c>
      <c r="E58" s="20" t="s">
        <v>37</v>
      </c>
      <c r="F58" s="21">
        <v>172</v>
      </c>
      <c r="G58" s="22">
        <v>76.209999999999994</v>
      </c>
      <c r="H58" s="22">
        <v>95.26</v>
      </c>
      <c r="I58" s="22">
        <v>16384.72</v>
      </c>
    </row>
    <row r="59" spans="1:9" outlineLevel="2" x14ac:dyDescent="0.25">
      <c r="A59" s="19" t="s">
        <v>307</v>
      </c>
      <c r="B59" s="19" t="s">
        <v>45</v>
      </c>
      <c r="C59" s="19">
        <v>120164</v>
      </c>
      <c r="D59" s="24" t="s">
        <v>304</v>
      </c>
      <c r="E59" s="20" t="s">
        <v>42</v>
      </c>
      <c r="F59" s="21">
        <v>157.65</v>
      </c>
      <c r="G59" s="22">
        <v>16.21</v>
      </c>
      <c r="H59" s="22">
        <v>20.260000000000002</v>
      </c>
      <c r="I59" s="22">
        <v>3193.99</v>
      </c>
    </row>
    <row r="60" spans="1:9" outlineLevel="1" x14ac:dyDescent="0.25">
      <c r="A60" s="45"/>
      <c r="B60" s="46"/>
      <c r="C60" s="46"/>
      <c r="D60" s="47"/>
      <c r="E60" s="46"/>
      <c r="F60" s="46"/>
      <c r="G60" s="46"/>
      <c r="H60" s="46"/>
      <c r="I60" s="48">
        <f>SUM(I57:I59)</f>
        <v>32280.21</v>
      </c>
    </row>
    <row r="61" spans="1:9" outlineLevel="1" x14ac:dyDescent="0.25">
      <c r="A61" s="41" t="s">
        <v>308</v>
      </c>
      <c r="B61" s="41"/>
      <c r="C61" s="41"/>
      <c r="D61" s="30" t="s">
        <v>135</v>
      </c>
      <c r="E61" s="20"/>
      <c r="F61" s="21"/>
      <c r="G61" s="22"/>
      <c r="H61" s="22"/>
      <c r="I61" s="22"/>
    </row>
    <row r="62" spans="1:9" outlineLevel="2" x14ac:dyDescent="0.25">
      <c r="A62" s="19" t="s">
        <v>309</v>
      </c>
      <c r="B62" s="19" t="s">
        <v>45</v>
      </c>
      <c r="C62" s="19">
        <v>140348</v>
      </c>
      <c r="D62" s="24" t="s">
        <v>136</v>
      </c>
      <c r="E62" s="20" t="s">
        <v>37</v>
      </c>
      <c r="F62" s="21">
        <v>172</v>
      </c>
      <c r="G62" s="22">
        <v>47.33</v>
      </c>
      <c r="H62" s="22">
        <v>59.16</v>
      </c>
      <c r="I62" s="22">
        <v>10175.52</v>
      </c>
    </row>
    <row r="63" spans="1:9" outlineLevel="2" x14ac:dyDescent="0.25">
      <c r="A63" s="19" t="s">
        <v>310</v>
      </c>
      <c r="B63" s="19" t="s">
        <v>45</v>
      </c>
      <c r="C63" s="19">
        <v>141336</v>
      </c>
      <c r="D63" s="24" t="s">
        <v>137</v>
      </c>
      <c r="E63" s="20" t="s">
        <v>37</v>
      </c>
      <c r="F63" s="21">
        <v>172</v>
      </c>
      <c r="G63" s="22">
        <v>33.6</v>
      </c>
      <c r="H63" s="22">
        <v>42</v>
      </c>
      <c r="I63" s="22">
        <v>7224</v>
      </c>
    </row>
    <row r="64" spans="1:9" outlineLevel="1" x14ac:dyDescent="0.25">
      <c r="A64" s="45"/>
      <c r="B64" s="46"/>
      <c r="C64" s="46"/>
      <c r="D64" s="47"/>
      <c r="E64" s="46"/>
      <c r="F64" s="46"/>
      <c r="G64" s="46"/>
      <c r="H64" s="46"/>
      <c r="I64" s="48">
        <f>SUM(I62:I63)</f>
        <v>17399.52</v>
      </c>
    </row>
    <row r="65" spans="1:9" outlineLevel="1" x14ac:dyDescent="0.25">
      <c r="A65" s="41" t="s">
        <v>309</v>
      </c>
      <c r="B65" s="41"/>
      <c r="C65" s="41"/>
      <c r="D65" s="30" t="s">
        <v>113</v>
      </c>
      <c r="E65" s="20"/>
      <c r="F65" s="21"/>
      <c r="G65" s="22"/>
      <c r="H65" s="22"/>
      <c r="I65" s="22"/>
    </row>
    <row r="66" spans="1:9" ht="22.5" outlineLevel="2" x14ac:dyDescent="0.25">
      <c r="A66" s="19" t="s">
        <v>311</v>
      </c>
      <c r="B66" s="19" t="s">
        <v>45</v>
      </c>
      <c r="C66" s="19">
        <v>150253</v>
      </c>
      <c r="D66" s="24" t="s">
        <v>654</v>
      </c>
      <c r="E66" s="20" t="s">
        <v>37</v>
      </c>
      <c r="F66" s="21">
        <v>538</v>
      </c>
      <c r="G66" s="22">
        <v>36.72</v>
      </c>
      <c r="H66" s="22">
        <v>45.9</v>
      </c>
      <c r="I66" s="22">
        <v>24694.2</v>
      </c>
    </row>
    <row r="67" spans="1:9" outlineLevel="1" x14ac:dyDescent="0.25">
      <c r="A67" s="45"/>
      <c r="B67" s="46"/>
      <c r="C67" s="46"/>
      <c r="D67" s="47"/>
      <c r="E67" s="46"/>
      <c r="F67" s="46"/>
      <c r="G67" s="46"/>
      <c r="H67" s="46"/>
      <c r="I67" s="48">
        <f>SUM(I66)</f>
        <v>24694.2</v>
      </c>
    </row>
    <row r="68" spans="1:9" outlineLevel="1" x14ac:dyDescent="0.25">
      <c r="A68" s="41" t="s">
        <v>310</v>
      </c>
      <c r="B68" s="41"/>
      <c r="C68" s="41"/>
      <c r="D68" s="30" t="s">
        <v>114</v>
      </c>
      <c r="E68" s="20"/>
      <c r="F68" s="21"/>
      <c r="G68" s="22"/>
      <c r="H68" s="22"/>
      <c r="I68" s="22"/>
    </row>
    <row r="69" spans="1:9" outlineLevel="2" x14ac:dyDescent="0.25">
      <c r="A69" s="19" t="s">
        <v>317</v>
      </c>
      <c r="B69" s="19" t="s">
        <v>45</v>
      </c>
      <c r="C69" s="19">
        <v>170888</v>
      </c>
      <c r="D69" s="24" t="s">
        <v>543</v>
      </c>
      <c r="E69" s="20" t="s">
        <v>38</v>
      </c>
      <c r="F69" s="21">
        <v>1</v>
      </c>
      <c r="G69" s="22">
        <v>474</v>
      </c>
      <c r="H69" s="22">
        <v>592.5</v>
      </c>
      <c r="I69" s="22">
        <v>592.5</v>
      </c>
    </row>
    <row r="70" spans="1:9" outlineLevel="2" x14ac:dyDescent="0.25">
      <c r="A70" s="19" t="s">
        <v>318</v>
      </c>
      <c r="B70" s="19" t="s">
        <v>45</v>
      </c>
      <c r="C70" s="19">
        <v>170326</v>
      </c>
      <c r="D70" s="24" t="s">
        <v>138</v>
      </c>
      <c r="E70" s="20" t="s">
        <v>38</v>
      </c>
      <c r="F70" s="21">
        <v>7</v>
      </c>
      <c r="G70" s="22">
        <v>19.87</v>
      </c>
      <c r="H70" s="22">
        <v>24.84</v>
      </c>
      <c r="I70" s="22">
        <v>173.88</v>
      </c>
    </row>
    <row r="71" spans="1:9" outlineLevel="2" x14ac:dyDescent="0.25">
      <c r="A71" s="19" t="s">
        <v>319</v>
      </c>
      <c r="B71" s="19" t="s">
        <v>45</v>
      </c>
      <c r="C71" s="19">
        <v>170362</v>
      </c>
      <c r="D71" s="24" t="s">
        <v>139</v>
      </c>
      <c r="E71" s="20" t="s">
        <v>38</v>
      </c>
      <c r="F71" s="21">
        <v>6</v>
      </c>
      <c r="G71" s="22">
        <v>64.62</v>
      </c>
      <c r="H71" s="22">
        <v>80.78</v>
      </c>
      <c r="I71" s="22">
        <v>484.68</v>
      </c>
    </row>
    <row r="72" spans="1:9" outlineLevel="2" x14ac:dyDescent="0.25">
      <c r="A72" s="19" t="s">
        <v>320</v>
      </c>
      <c r="B72" s="19" t="s">
        <v>45</v>
      </c>
      <c r="C72" s="19">
        <v>170747</v>
      </c>
      <c r="D72" s="24" t="s">
        <v>312</v>
      </c>
      <c r="E72" s="20" t="s">
        <v>42</v>
      </c>
      <c r="F72" s="21">
        <v>80</v>
      </c>
      <c r="G72" s="22">
        <v>29.23</v>
      </c>
      <c r="H72" s="22">
        <v>36.54</v>
      </c>
      <c r="I72" s="22">
        <v>2923.2</v>
      </c>
    </row>
    <row r="73" spans="1:9" outlineLevel="2" x14ac:dyDescent="0.25">
      <c r="A73" s="19" t="s">
        <v>321</v>
      </c>
      <c r="B73" s="19" t="s">
        <v>45</v>
      </c>
      <c r="C73" s="19">
        <v>170332</v>
      </c>
      <c r="D73" s="24" t="s">
        <v>313</v>
      </c>
      <c r="E73" s="20" t="s">
        <v>38</v>
      </c>
      <c r="F73" s="21">
        <v>5</v>
      </c>
      <c r="G73" s="22">
        <v>13.31</v>
      </c>
      <c r="H73" s="22">
        <v>16.64</v>
      </c>
      <c r="I73" s="22">
        <v>83.2</v>
      </c>
    </row>
    <row r="74" spans="1:9" outlineLevel="2" x14ac:dyDescent="0.25">
      <c r="A74" s="19" t="s">
        <v>322</v>
      </c>
      <c r="B74" s="19" t="s">
        <v>45</v>
      </c>
      <c r="C74" s="19">
        <v>170336</v>
      </c>
      <c r="D74" s="24" t="s">
        <v>314</v>
      </c>
      <c r="E74" s="20" t="s">
        <v>38</v>
      </c>
      <c r="F74" s="21">
        <v>1</v>
      </c>
      <c r="G74" s="22">
        <v>39.36</v>
      </c>
      <c r="H74" s="22">
        <v>49.2</v>
      </c>
      <c r="I74" s="22">
        <v>49.2</v>
      </c>
    </row>
    <row r="75" spans="1:9" outlineLevel="2" x14ac:dyDescent="0.25">
      <c r="A75" s="19" t="s">
        <v>323</v>
      </c>
      <c r="B75" s="19" t="s">
        <v>45</v>
      </c>
      <c r="C75" s="19">
        <v>170339</v>
      </c>
      <c r="D75" s="24" t="s">
        <v>315</v>
      </c>
      <c r="E75" s="20" t="s">
        <v>38</v>
      </c>
      <c r="F75" s="21">
        <v>22</v>
      </c>
      <c r="G75" s="22">
        <v>17.97</v>
      </c>
      <c r="H75" s="22">
        <v>22.46</v>
      </c>
      <c r="I75" s="22">
        <v>494.12</v>
      </c>
    </row>
    <row r="76" spans="1:9" outlineLevel="2" x14ac:dyDescent="0.25">
      <c r="A76" s="19" t="s">
        <v>324</v>
      </c>
      <c r="B76" s="19" t="s">
        <v>45</v>
      </c>
      <c r="C76" s="19">
        <v>170701</v>
      </c>
      <c r="D76" s="24" t="s">
        <v>53</v>
      </c>
      <c r="E76" s="20" t="s">
        <v>52</v>
      </c>
      <c r="F76" s="21">
        <v>5</v>
      </c>
      <c r="G76" s="22">
        <v>435.57</v>
      </c>
      <c r="H76" s="22">
        <v>544.46</v>
      </c>
      <c r="I76" s="22">
        <v>2722.3</v>
      </c>
    </row>
    <row r="77" spans="1:9" outlineLevel="2" x14ac:dyDescent="0.25">
      <c r="A77" s="19" t="s">
        <v>325</v>
      </c>
      <c r="B77" s="19" t="s">
        <v>45</v>
      </c>
      <c r="C77" s="19">
        <v>170081</v>
      </c>
      <c r="D77" s="24" t="s">
        <v>140</v>
      </c>
      <c r="E77" s="20" t="s">
        <v>52</v>
      </c>
      <c r="F77" s="21">
        <v>50</v>
      </c>
      <c r="G77" s="22">
        <v>208.44</v>
      </c>
      <c r="H77" s="22">
        <v>260.55</v>
      </c>
      <c r="I77" s="22">
        <v>13027.5</v>
      </c>
    </row>
    <row r="78" spans="1:9" outlineLevel="2" x14ac:dyDescent="0.25">
      <c r="A78" s="19" t="s">
        <v>326</v>
      </c>
      <c r="B78" s="19" t="s">
        <v>45</v>
      </c>
      <c r="C78" s="19">
        <v>171528</v>
      </c>
      <c r="D78" s="24" t="s">
        <v>237</v>
      </c>
      <c r="E78" s="20" t="s">
        <v>38</v>
      </c>
      <c r="F78" s="21">
        <v>25</v>
      </c>
      <c r="G78" s="22">
        <v>26.6</v>
      </c>
      <c r="H78" s="22">
        <v>33.25</v>
      </c>
      <c r="I78" s="22">
        <v>831.25</v>
      </c>
    </row>
    <row r="79" spans="1:9" outlineLevel="2" x14ac:dyDescent="0.25">
      <c r="A79" s="19" t="s">
        <v>327</v>
      </c>
      <c r="B79" s="19" t="s">
        <v>45</v>
      </c>
      <c r="C79" s="19">
        <v>171129</v>
      </c>
      <c r="D79" s="24" t="s">
        <v>316</v>
      </c>
      <c r="E79" s="20" t="s">
        <v>38</v>
      </c>
      <c r="F79" s="21">
        <v>25</v>
      </c>
      <c r="G79" s="22">
        <v>4.83</v>
      </c>
      <c r="H79" s="22">
        <v>6.04</v>
      </c>
      <c r="I79" s="22">
        <v>151</v>
      </c>
    </row>
    <row r="80" spans="1:9" outlineLevel="2" x14ac:dyDescent="0.25">
      <c r="A80" s="19" t="s">
        <v>328</v>
      </c>
      <c r="B80" s="19" t="s">
        <v>45</v>
      </c>
      <c r="C80" s="19">
        <v>231084</v>
      </c>
      <c r="D80" s="24" t="s">
        <v>141</v>
      </c>
      <c r="E80" s="20" t="s">
        <v>52</v>
      </c>
      <c r="F80" s="21">
        <v>5</v>
      </c>
      <c r="G80" s="22">
        <v>178.26</v>
      </c>
      <c r="H80" s="22">
        <v>222.83</v>
      </c>
      <c r="I80" s="22">
        <v>1114.1500000000001</v>
      </c>
    </row>
    <row r="81" spans="1:9" outlineLevel="1" x14ac:dyDescent="0.25">
      <c r="A81" s="45"/>
      <c r="B81" s="46"/>
      <c r="C81" s="46"/>
      <c r="D81" s="47"/>
      <c r="E81" s="46"/>
      <c r="F81" s="46"/>
      <c r="G81" s="46"/>
      <c r="H81" s="46"/>
      <c r="I81" s="48">
        <f>SUM(I69:I80)</f>
        <v>22646.980000000003</v>
      </c>
    </row>
    <row r="82" spans="1:9" outlineLevel="1" x14ac:dyDescent="0.25">
      <c r="A82" s="41" t="s">
        <v>331</v>
      </c>
      <c r="B82" s="41"/>
      <c r="C82" s="41"/>
      <c r="D82" s="30" t="s">
        <v>458</v>
      </c>
      <c r="E82" s="20"/>
      <c r="F82" s="21"/>
      <c r="G82" s="22"/>
      <c r="H82" s="22"/>
      <c r="I82" s="22"/>
    </row>
    <row r="83" spans="1:9" outlineLevel="2" x14ac:dyDescent="0.25">
      <c r="A83" s="19" t="s">
        <v>332</v>
      </c>
      <c r="B83" s="19" t="s">
        <v>45</v>
      </c>
      <c r="C83" s="19">
        <v>241470</v>
      </c>
      <c r="D83" s="24" t="s">
        <v>329</v>
      </c>
      <c r="E83" s="20" t="s">
        <v>37</v>
      </c>
      <c r="F83" s="21">
        <v>45</v>
      </c>
      <c r="G83" s="22">
        <v>354.36</v>
      </c>
      <c r="H83" s="22">
        <v>442.95</v>
      </c>
      <c r="I83" s="22">
        <v>19932.75</v>
      </c>
    </row>
    <row r="84" spans="1:9" ht="22.5" outlineLevel="2" x14ac:dyDescent="0.25">
      <c r="A84" s="19" t="s">
        <v>333</v>
      </c>
      <c r="B84" s="19" t="s">
        <v>45</v>
      </c>
      <c r="C84" s="19">
        <v>251520</v>
      </c>
      <c r="D84" s="24" t="s">
        <v>330</v>
      </c>
      <c r="E84" s="20" t="s">
        <v>37</v>
      </c>
      <c r="F84" s="21">
        <v>11.25</v>
      </c>
      <c r="G84" s="22">
        <v>382.93</v>
      </c>
      <c r="H84" s="22">
        <v>478.66</v>
      </c>
      <c r="I84" s="22">
        <v>5384.93</v>
      </c>
    </row>
    <row r="85" spans="1:9" outlineLevel="2" x14ac:dyDescent="0.25">
      <c r="A85" s="19" t="s">
        <v>334</v>
      </c>
      <c r="B85" s="19" t="s">
        <v>45</v>
      </c>
      <c r="C85" s="19">
        <v>201507</v>
      </c>
      <c r="D85" s="24" t="s">
        <v>142</v>
      </c>
      <c r="E85" s="20" t="s">
        <v>38</v>
      </c>
      <c r="F85" s="21">
        <v>2</v>
      </c>
      <c r="G85" s="22">
        <v>199.54</v>
      </c>
      <c r="H85" s="22">
        <v>249.43</v>
      </c>
      <c r="I85" s="22">
        <v>498.86</v>
      </c>
    </row>
    <row r="86" spans="1:9" outlineLevel="1" x14ac:dyDescent="0.25">
      <c r="A86" s="45"/>
      <c r="B86" s="46"/>
      <c r="C86" s="46"/>
      <c r="D86" s="47"/>
      <c r="E86" s="46"/>
      <c r="F86" s="46"/>
      <c r="G86" s="46"/>
      <c r="H86" s="46"/>
      <c r="I86" s="48">
        <f>SUM(I83:I85)</f>
        <v>25816.54</v>
      </c>
    </row>
    <row r="87" spans="1:9" outlineLevel="1" x14ac:dyDescent="0.25">
      <c r="A87" s="41" t="s">
        <v>335</v>
      </c>
      <c r="B87" s="41"/>
      <c r="C87" s="41"/>
      <c r="D87" s="30" t="s">
        <v>143</v>
      </c>
      <c r="E87" s="20"/>
      <c r="F87" s="21"/>
      <c r="G87" s="22"/>
      <c r="H87" s="22"/>
      <c r="I87" s="22"/>
    </row>
    <row r="88" spans="1:9" outlineLevel="2" x14ac:dyDescent="0.25">
      <c r="A88" s="19" t="s">
        <v>346</v>
      </c>
      <c r="B88" s="19" t="s">
        <v>45</v>
      </c>
      <c r="C88" s="19">
        <v>270220</v>
      </c>
      <c r="D88" s="24" t="s">
        <v>54</v>
      </c>
      <c r="E88" s="20" t="s">
        <v>37</v>
      </c>
      <c r="F88" s="21">
        <v>172</v>
      </c>
      <c r="G88" s="22">
        <v>6.03</v>
      </c>
      <c r="H88" s="22">
        <v>7.54</v>
      </c>
      <c r="I88" s="22">
        <v>1296.8800000000001</v>
      </c>
    </row>
    <row r="89" spans="1:9" outlineLevel="1" x14ac:dyDescent="0.25">
      <c r="A89" s="45"/>
      <c r="B89" s="46"/>
      <c r="C89" s="46"/>
      <c r="D89" s="47"/>
      <c r="E89" s="46"/>
      <c r="F89" s="46"/>
      <c r="G89" s="46"/>
      <c r="H89" s="46"/>
      <c r="I89" s="48">
        <f>SUM(I88)</f>
        <v>1296.8800000000001</v>
      </c>
    </row>
    <row r="90" spans="1:9" outlineLevel="1" x14ac:dyDescent="0.25">
      <c r="A90" s="41" t="s">
        <v>337</v>
      </c>
      <c r="B90" s="41"/>
      <c r="C90" s="41"/>
      <c r="D90" s="30" t="s">
        <v>336</v>
      </c>
      <c r="E90" s="20"/>
      <c r="F90" s="21"/>
      <c r="G90" s="22"/>
      <c r="H90" s="22"/>
      <c r="I90" s="22"/>
    </row>
    <row r="91" spans="1:9" outlineLevel="2" x14ac:dyDescent="0.25">
      <c r="A91" s="19" t="s">
        <v>344</v>
      </c>
      <c r="B91" s="19" t="s">
        <v>45</v>
      </c>
      <c r="C91" s="19">
        <v>250717</v>
      </c>
      <c r="D91" s="24" t="s">
        <v>548</v>
      </c>
      <c r="E91" s="20" t="s">
        <v>42</v>
      </c>
      <c r="F91" s="21">
        <v>21</v>
      </c>
      <c r="G91" s="22">
        <v>1066.04</v>
      </c>
      <c r="H91" s="22">
        <v>1332.55</v>
      </c>
      <c r="I91" s="22">
        <v>27983.55</v>
      </c>
    </row>
    <row r="92" spans="1:9" outlineLevel="2" x14ac:dyDescent="0.25">
      <c r="A92" s="19" t="s">
        <v>345</v>
      </c>
      <c r="B92" s="19" t="s">
        <v>45</v>
      </c>
      <c r="C92" s="19">
        <v>270220</v>
      </c>
      <c r="D92" s="24" t="s">
        <v>54</v>
      </c>
      <c r="E92" s="20" t="s">
        <v>37</v>
      </c>
      <c r="F92" s="21">
        <v>35</v>
      </c>
      <c r="G92" s="22">
        <v>6.03</v>
      </c>
      <c r="H92" s="22">
        <v>7.54</v>
      </c>
      <c r="I92" s="22">
        <v>263.89999999999998</v>
      </c>
    </row>
    <row r="93" spans="1:9" outlineLevel="1" x14ac:dyDescent="0.25">
      <c r="A93" s="45"/>
      <c r="B93" s="46"/>
      <c r="C93" s="46"/>
      <c r="D93" s="47"/>
      <c r="E93" s="46"/>
      <c r="F93" s="46"/>
      <c r="G93" s="46"/>
      <c r="H93" s="46"/>
      <c r="I93" s="48">
        <f>SUM(I91:I92)</f>
        <v>28247.45</v>
      </c>
    </row>
    <row r="94" spans="1:9" x14ac:dyDescent="0.25">
      <c r="A94" s="45"/>
      <c r="B94" s="46"/>
      <c r="C94" s="46"/>
      <c r="D94" s="47"/>
      <c r="E94" s="46"/>
      <c r="F94" s="46"/>
      <c r="G94" s="46"/>
      <c r="H94" s="46"/>
      <c r="I94" s="49">
        <f>I93+I89+I86+I81+I67+I64+I60+I55+I49+I44+I40+I34+I31+I26+I23</f>
        <v>406596.76999999996</v>
      </c>
    </row>
    <row r="95" spans="1:9" x14ac:dyDescent="0.25">
      <c r="A95" s="18">
        <v>2</v>
      </c>
      <c r="B95" s="18"/>
      <c r="C95" s="18"/>
      <c r="D95" s="23" t="s">
        <v>338</v>
      </c>
      <c r="E95" s="19"/>
      <c r="F95" s="21"/>
      <c r="G95" s="22"/>
      <c r="H95" s="22"/>
      <c r="I95" s="22"/>
    </row>
    <row r="96" spans="1:9" outlineLevel="1" x14ac:dyDescent="0.25">
      <c r="A96" s="41" t="s">
        <v>39</v>
      </c>
      <c r="B96" s="41"/>
      <c r="C96" s="41"/>
      <c r="D96" s="30" t="s">
        <v>113</v>
      </c>
      <c r="E96" s="19"/>
      <c r="F96" s="21"/>
      <c r="G96" s="22"/>
      <c r="H96" s="22"/>
      <c r="I96" s="22"/>
    </row>
    <row r="97" spans="1:9" ht="22.5" outlineLevel="2" x14ac:dyDescent="0.25">
      <c r="A97" s="19" t="s">
        <v>453</v>
      </c>
      <c r="B97" s="19" t="s">
        <v>45</v>
      </c>
      <c r="C97" s="19">
        <v>150253</v>
      </c>
      <c r="D97" s="24" t="s">
        <v>654</v>
      </c>
      <c r="E97" s="20" t="s">
        <v>37</v>
      </c>
      <c r="F97" s="21">
        <v>1150</v>
      </c>
      <c r="G97" s="22">
        <v>36.72</v>
      </c>
      <c r="H97" s="22">
        <v>45.9</v>
      </c>
      <c r="I97" s="22">
        <v>52785</v>
      </c>
    </row>
    <row r="98" spans="1:9" outlineLevel="2" x14ac:dyDescent="0.25">
      <c r="A98" s="19" t="s">
        <v>454</v>
      </c>
      <c r="B98" s="19" t="s">
        <v>45</v>
      </c>
      <c r="C98" s="19">
        <v>150302</v>
      </c>
      <c r="D98" s="24" t="s">
        <v>340</v>
      </c>
      <c r="E98" s="20" t="s">
        <v>37</v>
      </c>
      <c r="F98" s="21">
        <v>250</v>
      </c>
      <c r="G98" s="22">
        <v>33.43</v>
      </c>
      <c r="H98" s="22">
        <v>41.79</v>
      </c>
      <c r="I98" s="22">
        <v>10447.5</v>
      </c>
    </row>
    <row r="99" spans="1:9" outlineLevel="2" x14ac:dyDescent="0.25">
      <c r="A99" s="19" t="s">
        <v>455</v>
      </c>
      <c r="B99" s="19" t="s">
        <v>45</v>
      </c>
      <c r="C99" s="19">
        <v>150207</v>
      </c>
      <c r="D99" s="24" t="s">
        <v>341</v>
      </c>
      <c r="E99" s="20" t="s">
        <v>37</v>
      </c>
      <c r="F99" s="21">
        <v>450</v>
      </c>
      <c r="G99" s="22">
        <v>16.399999999999999</v>
      </c>
      <c r="H99" s="22">
        <v>20.5</v>
      </c>
      <c r="I99" s="22">
        <v>9225</v>
      </c>
    </row>
    <row r="100" spans="1:9" outlineLevel="2" x14ac:dyDescent="0.25">
      <c r="A100" s="19" t="s">
        <v>456</v>
      </c>
      <c r="B100" s="19" t="s">
        <v>45</v>
      </c>
      <c r="C100" s="19">
        <v>150286</v>
      </c>
      <c r="D100" s="24" t="s">
        <v>569</v>
      </c>
      <c r="E100" s="20" t="s">
        <v>37</v>
      </c>
      <c r="F100" s="21">
        <v>950</v>
      </c>
      <c r="G100" s="22">
        <v>22.52</v>
      </c>
      <c r="H100" s="22">
        <v>28.15</v>
      </c>
      <c r="I100" s="22">
        <v>26742.5</v>
      </c>
    </row>
    <row r="101" spans="1:9" outlineLevel="1" x14ac:dyDescent="0.25">
      <c r="A101" s="45"/>
      <c r="B101" s="46"/>
      <c r="C101" s="46"/>
      <c r="D101" s="47"/>
      <c r="E101" s="46"/>
      <c r="F101" s="46"/>
      <c r="G101" s="46"/>
      <c r="H101" s="46"/>
      <c r="I101" s="48">
        <f>SUM(I97:I100)</f>
        <v>99200</v>
      </c>
    </row>
    <row r="102" spans="1:9" outlineLevel="1" x14ac:dyDescent="0.25">
      <c r="A102" s="41" t="s">
        <v>570</v>
      </c>
      <c r="B102" s="41"/>
      <c r="C102" s="41"/>
      <c r="D102" s="30" t="s">
        <v>51</v>
      </c>
      <c r="E102" s="19"/>
      <c r="F102" s="21"/>
      <c r="G102" s="22"/>
      <c r="H102" s="22"/>
      <c r="I102" s="22"/>
    </row>
    <row r="103" spans="1:9" outlineLevel="2" x14ac:dyDescent="0.25">
      <c r="A103" s="19" t="s">
        <v>457</v>
      </c>
      <c r="B103" s="19" t="s">
        <v>45</v>
      </c>
      <c r="C103" s="19">
        <v>130119</v>
      </c>
      <c r="D103" s="24" t="s">
        <v>134</v>
      </c>
      <c r="E103" s="20" t="s">
        <v>37</v>
      </c>
      <c r="F103" s="21">
        <v>140</v>
      </c>
      <c r="G103" s="22">
        <v>76.209999999999994</v>
      </c>
      <c r="H103" s="22">
        <v>95.26</v>
      </c>
      <c r="I103" s="22">
        <v>13336.4</v>
      </c>
    </row>
    <row r="104" spans="1:9" outlineLevel="2" x14ac:dyDescent="0.25">
      <c r="A104" s="19" t="s">
        <v>459</v>
      </c>
      <c r="B104" s="19" t="s">
        <v>45</v>
      </c>
      <c r="C104" s="19">
        <v>20023</v>
      </c>
      <c r="D104" s="24" t="s">
        <v>339</v>
      </c>
      <c r="E104" s="20" t="s">
        <v>37</v>
      </c>
      <c r="F104" s="21">
        <v>140</v>
      </c>
      <c r="G104" s="22">
        <v>11.32</v>
      </c>
      <c r="H104" s="22">
        <v>14.15</v>
      </c>
      <c r="I104" s="22">
        <v>1981</v>
      </c>
    </row>
    <row r="105" spans="1:9" outlineLevel="1" x14ac:dyDescent="0.25">
      <c r="A105" s="45"/>
      <c r="B105" s="46"/>
      <c r="C105" s="46"/>
      <c r="D105" s="47"/>
      <c r="E105" s="46"/>
      <c r="F105" s="46"/>
      <c r="G105" s="46"/>
      <c r="H105" s="46"/>
      <c r="I105" s="48">
        <f>SUM(I103:I104)</f>
        <v>15317.4</v>
      </c>
    </row>
    <row r="106" spans="1:9" outlineLevel="1" x14ac:dyDescent="0.25">
      <c r="A106" s="41" t="s">
        <v>571</v>
      </c>
      <c r="B106" s="41"/>
      <c r="C106" s="41"/>
      <c r="D106" s="30" t="s">
        <v>114</v>
      </c>
      <c r="E106" s="19"/>
      <c r="F106" s="21"/>
      <c r="G106" s="22"/>
      <c r="H106" s="22"/>
      <c r="I106" s="22"/>
    </row>
    <row r="107" spans="1:9" ht="22.5" outlineLevel="2" x14ac:dyDescent="0.25">
      <c r="A107" s="19" t="s">
        <v>578</v>
      </c>
      <c r="B107" s="19" t="s">
        <v>45</v>
      </c>
      <c r="C107" s="19">
        <v>170693</v>
      </c>
      <c r="D107" s="24" t="s">
        <v>460</v>
      </c>
      <c r="E107" s="20" t="s">
        <v>38</v>
      </c>
      <c r="F107" s="21">
        <v>1</v>
      </c>
      <c r="G107" s="22">
        <v>34882.6</v>
      </c>
      <c r="H107" s="22">
        <v>43603.25</v>
      </c>
      <c r="I107" s="22">
        <v>43603.25</v>
      </c>
    </row>
    <row r="108" spans="1:9" outlineLevel="2" x14ac:dyDescent="0.25">
      <c r="A108" s="19" t="s">
        <v>579</v>
      </c>
      <c r="B108" s="19" t="s">
        <v>45</v>
      </c>
      <c r="C108" s="19">
        <v>170386</v>
      </c>
      <c r="D108" s="24" t="s">
        <v>572</v>
      </c>
      <c r="E108" s="20" t="s">
        <v>38</v>
      </c>
      <c r="F108" s="21">
        <v>2</v>
      </c>
      <c r="G108" s="22">
        <v>703.07</v>
      </c>
      <c r="H108" s="22">
        <v>878.84</v>
      </c>
      <c r="I108" s="22">
        <v>1757.68</v>
      </c>
    </row>
    <row r="109" spans="1:9" outlineLevel="2" x14ac:dyDescent="0.25">
      <c r="A109" s="19" t="s">
        <v>580</v>
      </c>
      <c r="B109" s="19" t="s">
        <v>45</v>
      </c>
      <c r="C109" s="19">
        <v>170749</v>
      </c>
      <c r="D109" s="24" t="s">
        <v>461</v>
      </c>
      <c r="E109" s="20" t="s">
        <v>42</v>
      </c>
      <c r="F109" s="21">
        <v>150</v>
      </c>
      <c r="G109" s="22">
        <v>49.12</v>
      </c>
      <c r="H109" s="22">
        <v>61.4</v>
      </c>
      <c r="I109" s="22">
        <v>9210</v>
      </c>
    </row>
    <row r="110" spans="1:9" outlineLevel="2" x14ac:dyDescent="0.25">
      <c r="A110" s="19" t="s">
        <v>581</v>
      </c>
      <c r="B110" s="19" t="s">
        <v>45</v>
      </c>
      <c r="C110" s="19">
        <v>170326</v>
      </c>
      <c r="D110" s="24" t="s">
        <v>138</v>
      </c>
      <c r="E110" s="20" t="s">
        <v>38</v>
      </c>
      <c r="F110" s="21">
        <v>14</v>
      </c>
      <c r="G110" s="22">
        <v>19.87</v>
      </c>
      <c r="H110" s="22">
        <v>24.84</v>
      </c>
      <c r="I110" s="22">
        <v>347.76</v>
      </c>
    </row>
    <row r="111" spans="1:9" outlineLevel="2" x14ac:dyDescent="0.25">
      <c r="A111" s="19" t="s">
        <v>582</v>
      </c>
      <c r="B111" s="19" t="s">
        <v>45</v>
      </c>
      <c r="C111" s="19">
        <v>170362</v>
      </c>
      <c r="D111" s="24" t="s">
        <v>139</v>
      </c>
      <c r="E111" s="20" t="s">
        <v>38</v>
      </c>
      <c r="F111" s="21">
        <v>13</v>
      </c>
      <c r="G111" s="22">
        <v>64.62</v>
      </c>
      <c r="H111" s="22">
        <v>80.78</v>
      </c>
      <c r="I111" s="22">
        <v>1050.1400000000001</v>
      </c>
    </row>
    <row r="112" spans="1:9" outlineLevel="2" x14ac:dyDescent="0.25">
      <c r="A112" s="19" t="s">
        <v>583</v>
      </c>
      <c r="B112" s="19" t="s">
        <v>45</v>
      </c>
      <c r="C112" s="19">
        <v>170388</v>
      </c>
      <c r="D112" s="24" t="s">
        <v>573</v>
      </c>
      <c r="E112" s="20" t="s">
        <v>38</v>
      </c>
      <c r="F112" s="21">
        <v>2</v>
      </c>
      <c r="G112" s="22">
        <v>89.86</v>
      </c>
      <c r="H112" s="22">
        <v>112.33</v>
      </c>
      <c r="I112" s="22">
        <v>224.66</v>
      </c>
    </row>
    <row r="113" spans="1:9" outlineLevel="2" x14ac:dyDescent="0.25">
      <c r="A113" s="19" t="s">
        <v>584</v>
      </c>
      <c r="B113" s="19" t="s">
        <v>45</v>
      </c>
      <c r="C113" s="19">
        <v>170081</v>
      </c>
      <c r="D113" s="24" t="s">
        <v>140</v>
      </c>
      <c r="E113" s="20" t="s">
        <v>52</v>
      </c>
      <c r="F113" s="21">
        <v>60</v>
      </c>
      <c r="G113" s="22">
        <v>208.44</v>
      </c>
      <c r="H113" s="22">
        <v>260.55</v>
      </c>
      <c r="I113" s="22">
        <v>15633</v>
      </c>
    </row>
    <row r="114" spans="1:9" outlineLevel="2" x14ac:dyDescent="0.25">
      <c r="A114" s="19" t="s">
        <v>585</v>
      </c>
      <c r="B114" s="19" t="s">
        <v>45</v>
      </c>
      <c r="C114" s="19">
        <v>170701</v>
      </c>
      <c r="D114" s="24" t="s">
        <v>53</v>
      </c>
      <c r="E114" s="20" t="s">
        <v>52</v>
      </c>
      <c r="F114" s="21">
        <v>8</v>
      </c>
      <c r="G114" s="22">
        <v>435.57</v>
      </c>
      <c r="H114" s="22">
        <v>544.46</v>
      </c>
      <c r="I114" s="22">
        <v>4355.68</v>
      </c>
    </row>
    <row r="115" spans="1:9" outlineLevel="2" x14ac:dyDescent="0.25">
      <c r="A115" s="19" t="s">
        <v>586</v>
      </c>
      <c r="B115" s="19" t="s">
        <v>45</v>
      </c>
      <c r="C115" s="19">
        <v>170332</v>
      </c>
      <c r="D115" s="24" t="s">
        <v>313</v>
      </c>
      <c r="E115" s="20" t="s">
        <v>38</v>
      </c>
      <c r="F115" s="21">
        <v>3</v>
      </c>
      <c r="G115" s="22">
        <v>13.31</v>
      </c>
      <c r="H115" s="22">
        <v>16.64</v>
      </c>
      <c r="I115" s="22">
        <v>49.92</v>
      </c>
    </row>
    <row r="116" spans="1:9" outlineLevel="2" x14ac:dyDescent="0.25">
      <c r="A116" s="19" t="s">
        <v>587</v>
      </c>
      <c r="B116" s="19" t="s">
        <v>45</v>
      </c>
      <c r="C116" s="19">
        <v>170334</v>
      </c>
      <c r="D116" s="24" t="s">
        <v>574</v>
      </c>
      <c r="E116" s="20" t="s">
        <v>38</v>
      </c>
      <c r="F116" s="21">
        <v>9</v>
      </c>
      <c r="G116" s="22">
        <v>26.62</v>
      </c>
      <c r="H116" s="22">
        <v>33.28</v>
      </c>
      <c r="I116" s="22">
        <v>299.52</v>
      </c>
    </row>
    <row r="117" spans="1:9" outlineLevel="2" x14ac:dyDescent="0.25">
      <c r="A117" s="19" t="s">
        <v>588</v>
      </c>
      <c r="B117" s="19" t="s">
        <v>45</v>
      </c>
      <c r="C117" s="19">
        <v>170339</v>
      </c>
      <c r="D117" s="24" t="s">
        <v>315</v>
      </c>
      <c r="E117" s="20" t="s">
        <v>38</v>
      </c>
      <c r="F117" s="21">
        <v>20</v>
      </c>
      <c r="G117" s="22">
        <v>17.97</v>
      </c>
      <c r="H117" s="22">
        <v>22.46</v>
      </c>
      <c r="I117" s="22">
        <v>449.2</v>
      </c>
    </row>
    <row r="118" spans="1:9" outlineLevel="2" x14ac:dyDescent="0.25">
      <c r="A118" s="19" t="s">
        <v>589</v>
      </c>
      <c r="B118" s="19" t="s">
        <v>45</v>
      </c>
      <c r="C118" s="19">
        <v>171528</v>
      </c>
      <c r="D118" s="24" t="s">
        <v>237</v>
      </c>
      <c r="E118" s="20" t="s">
        <v>38</v>
      </c>
      <c r="F118" s="21">
        <v>60</v>
      </c>
      <c r="G118" s="22">
        <v>26.6</v>
      </c>
      <c r="H118" s="22">
        <v>33.25</v>
      </c>
      <c r="I118" s="22">
        <v>1995</v>
      </c>
    </row>
    <row r="119" spans="1:9" outlineLevel="1" x14ac:dyDescent="0.25">
      <c r="A119" s="45"/>
      <c r="B119" s="46"/>
      <c r="C119" s="46"/>
      <c r="D119" s="47"/>
      <c r="E119" s="46"/>
      <c r="F119" s="46"/>
      <c r="G119" s="46"/>
      <c r="H119" s="46"/>
      <c r="I119" s="48">
        <f>SUM(I107:I118)</f>
        <v>78975.810000000012</v>
      </c>
    </row>
    <row r="120" spans="1:9" outlineLevel="1" x14ac:dyDescent="0.25">
      <c r="A120" s="41" t="s">
        <v>575</v>
      </c>
      <c r="B120" s="41"/>
      <c r="C120" s="41"/>
      <c r="D120" s="30" t="s">
        <v>672</v>
      </c>
      <c r="E120" s="19"/>
      <c r="F120" s="21"/>
      <c r="G120" s="22"/>
      <c r="H120" s="22"/>
      <c r="I120" s="22"/>
    </row>
    <row r="121" spans="1:9" ht="22.5" outlineLevel="2" x14ac:dyDescent="0.25">
      <c r="A121" s="19" t="s">
        <v>590</v>
      </c>
      <c r="B121" s="19" t="s">
        <v>45</v>
      </c>
      <c r="C121" s="19">
        <v>71498</v>
      </c>
      <c r="D121" s="24" t="s">
        <v>655</v>
      </c>
      <c r="E121" s="20" t="s">
        <v>37</v>
      </c>
      <c r="F121" s="21">
        <v>80</v>
      </c>
      <c r="G121" s="22">
        <v>50.17</v>
      </c>
      <c r="H121" s="22">
        <v>62.71</v>
      </c>
      <c r="I121" s="22">
        <v>5016.8</v>
      </c>
    </row>
    <row r="122" spans="1:9" outlineLevel="2" x14ac:dyDescent="0.25">
      <c r="A122" s="19" t="s">
        <v>591</v>
      </c>
      <c r="B122" s="19" t="s">
        <v>45</v>
      </c>
      <c r="C122" s="19">
        <v>180845</v>
      </c>
      <c r="D122" s="24" t="s">
        <v>544</v>
      </c>
      <c r="E122" s="20" t="s">
        <v>52</v>
      </c>
      <c r="F122" s="21">
        <v>10</v>
      </c>
      <c r="G122" s="22">
        <v>135.15</v>
      </c>
      <c r="H122" s="22">
        <v>168.94</v>
      </c>
      <c r="I122" s="22">
        <v>1689.4</v>
      </c>
    </row>
    <row r="123" spans="1:9" outlineLevel="2" x14ac:dyDescent="0.25">
      <c r="A123" s="19" t="s">
        <v>592</v>
      </c>
      <c r="B123" s="19" t="s">
        <v>45</v>
      </c>
      <c r="C123" s="19">
        <v>251027</v>
      </c>
      <c r="D123" s="24" t="s">
        <v>545</v>
      </c>
      <c r="E123" s="20" t="s">
        <v>38</v>
      </c>
      <c r="F123" s="21">
        <v>2</v>
      </c>
      <c r="G123" s="22">
        <v>257.25</v>
      </c>
      <c r="H123" s="22">
        <v>321.56</v>
      </c>
      <c r="I123" s="22">
        <v>643.12</v>
      </c>
    </row>
    <row r="124" spans="1:9" outlineLevel="2" x14ac:dyDescent="0.25">
      <c r="A124" s="19" t="s">
        <v>593</v>
      </c>
      <c r="B124" s="19" t="s">
        <v>45</v>
      </c>
      <c r="C124" s="19">
        <v>190224</v>
      </c>
      <c r="D124" s="24" t="s">
        <v>576</v>
      </c>
      <c r="E124" s="20" t="s">
        <v>38</v>
      </c>
      <c r="F124" s="21">
        <v>1</v>
      </c>
      <c r="G124" s="22">
        <v>129.81</v>
      </c>
      <c r="H124" s="22">
        <v>162.26</v>
      </c>
      <c r="I124" s="22">
        <v>162.26</v>
      </c>
    </row>
    <row r="125" spans="1:9" outlineLevel="2" x14ac:dyDescent="0.25">
      <c r="A125" s="19" t="s">
        <v>594</v>
      </c>
      <c r="B125" s="19" t="s">
        <v>45</v>
      </c>
      <c r="C125" s="19">
        <v>231084</v>
      </c>
      <c r="D125" s="24" t="s">
        <v>141</v>
      </c>
      <c r="E125" s="20" t="s">
        <v>52</v>
      </c>
      <c r="F125" s="21">
        <v>9</v>
      </c>
      <c r="G125" s="22">
        <v>178.26</v>
      </c>
      <c r="H125" s="22">
        <v>222.83</v>
      </c>
      <c r="I125" s="22">
        <v>2005.47</v>
      </c>
    </row>
    <row r="126" spans="1:9" outlineLevel="2" x14ac:dyDescent="0.25">
      <c r="A126" s="19" t="s">
        <v>595</v>
      </c>
      <c r="B126" s="19" t="s">
        <v>45</v>
      </c>
      <c r="C126" s="19">
        <v>190807</v>
      </c>
      <c r="D126" s="24" t="s">
        <v>577</v>
      </c>
      <c r="E126" s="20" t="s">
        <v>38</v>
      </c>
      <c r="F126" s="21">
        <v>2</v>
      </c>
      <c r="G126" s="22">
        <v>88.98</v>
      </c>
      <c r="H126" s="22">
        <v>111.23</v>
      </c>
      <c r="I126" s="22">
        <v>222.46</v>
      </c>
    </row>
    <row r="127" spans="1:9" outlineLevel="2" x14ac:dyDescent="0.25">
      <c r="A127" s="19" t="s">
        <v>596</v>
      </c>
      <c r="B127" s="19" t="s">
        <v>597</v>
      </c>
      <c r="C127" s="19" t="s">
        <v>342</v>
      </c>
      <c r="D127" s="24" t="s">
        <v>343</v>
      </c>
      <c r="E127" s="20" t="s">
        <v>37</v>
      </c>
      <c r="F127" s="21">
        <v>150</v>
      </c>
      <c r="G127" s="22">
        <v>12.06</v>
      </c>
      <c r="H127" s="22">
        <v>15.08</v>
      </c>
      <c r="I127" s="22">
        <v>2262</v>
      </c>
    </row>
    <row r="128" spans="1:9" outlineLevel="1" x14ac:dyDescent="0.25">
      <c r="A128" s="45"/>
      <c r="B128" s="46"/>
      <c r="C128" s="46"/>
      <c r="D128" s="47"/>
      <c r="E128" s="46"/>
      <c r="F128" s="46"/>
      <c r="G128" s="46"/>
      <c r="H128" s="46"/>
      <c r="I128" s="48">
        <f>SUM(I121:I127)</f>
        <v>12001.51</v>
      </c>
    </row>
    <row r="129" spans="1:10" x14ac:dyDescent="0.25">
      <c r="A129" s="45"/>
      <c r="B129" s="46"/>
      <c r="C129" s="46"/>
      <c r="D129" s="47"/>
      <c r="E129" s="46"/>
      <c r="F129" s="46"/>
      <c r="G129" s="46"/>
      <c r="H129" s="46"/>
      <c r="I129" s="49">
        <f>I128+I119+I105+I101</f>
        <v>205494.72</v>
      </c>
    </row>
    <row r="130" spans="1:10" ht="8.4499999999999993" customHeight="1" x14ac:dyDescent="0.25">
      <c r="A130" s="31"/>
      <c r="B130" s="31"/>
      <c r="C130" s="31"/>
      <c r="D130" s="32"/>
      <c r="E130" s="31"/>
      <c r="F130" s="31"/>
      <c r="G130" s="32"/>
      <c r="H130" s="32"/>
      <c r="I130" s="31"/>
    </row>
    <row r="131" spans="1:10" ht="16.149999999999999" customHeight="1" x14ac:dyDescent="0.25">
      <c r="A131" s="57" t="s">
        <v>43</v>
      </c>
      <c r="B131" s="57"/>
      <c r="C131" s="57"/>
      <c r="D131" s="57"/>
      <c r="E131" s="57"/>
      <c r="F131" s="57"/>
      <c r="G131" s="25"/>
      <c r="H131" s="42"/>
      <c r="I131" s="51">
        <v>489672.67</v>
      </c>
      <c r="J131" s="43"/>
    </row>
    <row r="132" spans="1:10" ht="8.4499999999999993" customHeight="1" x14ac:dyDescent="0.25">
      <c r="A132" s="31"/>
      <c r="B132" s="31"/>
      <c r="C132" s="31"/>
      <c r="D132" s="32"/>
      <c r="E132" s="31"/>
      <c r="F132" s="31"/>
      <c r="G132" s="32"/>
      <c r="H132" s="32"/>
      <c r="I132" s="31"/>
    </row>
    <row r="133" spans="1:10" ht="16.149999999999999" customHeight="1" x14ac:dyDescent="0.25">
      <c r="A133" s="57" t="s">
        <v>44</v>
      </c>
      <c r="B133" s="57"/>
      <c r="C133" s="57"/>
      <c r="D133" s="57"/>
      <c r="E133" s="57"/>
      <c r="F133" s="57"/>
      <c r="G133" s="25"/>
      <c r="H133" s="25"/>
      <c r="I133" s="51">
        <f>I23+I26+I31+I34+I40+I44+I49+I55+I60+I64+I67+I81+I86+I89+I93+I129</f>
        <v>612091.49</v>
      </c>
    </row>
    <row r="134" spans="1:10" x14ac:dyDescent="0.25">
      <c r="D134" s="39"/>
    </row>
    <row r="136" spans="1:10" x14ac:dyDescent="0.25">
      <c r="I136" s="44"/>
      <c r="J136" s="43"/>
    </row>
    <row r="137" spans="1:10" x14ac:dyDescent="0.25">
      <c r="I137" s="44"/>
      <c r="J137" s="43"/>
    </row>
  </sheetData>
  <mergeCells count="9">
    <mergeCell ref="A131:F131"/>
    <mergeCell ref="A133:F133"/>
    <mergeCell ref="A1:I4"/>
    <mergeCell ref="A8:B8"/>
    <mergeCell ref="A9:I9"/>
    <mergeCell ref="E11:I11"/>
    <mergeCell ref="A12:D12"/>
    <mergeCell ref="E12:I12"/>
    <mergeCell ref="A5:I5"/>
  </mergeCells>
  <pageMargins left="0.62992125984251968" right="0.47244094488188981" top="0.47244094488188981" bottom="0.47244094488188981" header="0" footer="0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4" zoomScale="130" zoomScaleNormal="100" zoomScaleSheetLayoutView="130" workbookViewId="0">
      <selection activeCell="J11" sqref="J10:J11"/>
    </sheetView>
  </sheetViews>
  <sheetFormatPr defaultRowHeight="15" x14ac:dyDescent="0.25"/>
  <cols>
    <col min="1" max="1" width="11.28515625" customWidth="1"/>
    <col min="2" max="2" width="14.28515625" customWidth="1"/>
    <col min="3" max="3" width="18.5703125" style="33" customWidth="1"/>
    <col min="4" max="4" width="37.85546875" customWidth="1"/>
    <col min="6" max="6" width="6.7109375" customWidth="1"/>
    <col min="7" max="7" width="7.85546875" customWidth="1"/>
    <col min="9" max="9" width="15.28515625" customWidth="1"/>
  </cols>
  <sheetData>
    <row r="1" spans="1:9" x14ac:dyDescent="0.25">
      <c r="A1" s="58"/>
      <c r="B1" s="59"/>
      <c r="C1" s="59"/>
      <c r="D1" s="59"/>
      <c r="E1" s="59"/>
      <c r="F1" s="59"/>
      <c r="G1" s="59"/>
      <c r="H1" s="59"/>
      <c r="I1" s="60"/>
    </row>
    <row r="2" spans="1:9" x14ac:dyDescent="0.25">
      <c r="A2" s="61"/>
      <c r="B2" s="62"/>
      <c r="C2" s="62"/>
      <c r="D2" s="62"/>
      <c r="E2" s="62"/>
      <c r="F2" s="62"/>
      <c r="G2" s="62"/>
      <c r="H2" s="62"/>
      <c r="I2" s="63"/>
    </row>
    <row r="3" spans="1:9" x14ac:dyDescent="0.25">
      <c r="A3" s="61"/>
      <c r="B3" s="62"/>
      <c r="C3" s="62"/>
      <c r="D3" s="62"/>
      <c r="E3" s="62"/>
      <c r="F3" s="62"/>
      <c r="G3" s="62"/>
      <c r="H3" s="62"/>
      <c r="I3" s="63"/>
    </row>
    <row r="4" spans="1:9" ht="22.5" customHeight="1" x14ac:dyDescent="0.25">
      <c r="A4" s="64"/>
      <c r="B4" s="65"/>
      <c r="C4" s="65"/>
      <c r="D4" s="65"/>
      <c r="E4" s="65"/>
      <c r="F4" s="65"/>
      <c r="G4" s="65"/>
      <c r="H4" s="65"/>
      <c r="I4" s="66"/>
    </row>
    <row r="5" spans="1:9" x14ac:dyDescent="0.25">
      <c r="A5" s="74"/>
      <c r="B5" s="74"/>
      <c r="C5" s="74"/>
      <c r="D5" s="74"/>
      <c r="E5" s="74"/>
      <c r="F5" s="74"/>
      <c r="G5" s="74"/>
      <c r="H5" s="74"/>
      <c r="I5" s="74"/>
    </row>
    <row r="6" spans="1:9" x14ac:dyDescent="0.25">
      <c r="A6" s="2"/>
      <c r="B6" s="3"/>
      <c r="C6" s="3"/>
      <c r="D6" s="4"/>
      <c r="E6" s="3"/>
      <c r="F6" s="3"/>
      <c r="G6" s="4"/>
      <c r="H6" s="4"/>
      <c r="I6" s="5"/>
    </row>
    <row r="7" spans="1:9" x14ac:dyDescent="0.25">
      <c r="A7" s="6"/>
      <c r="B7" s="6"/>
      <c r="C7" s="6"/>
      <c r="D7" s="1"/>
      <c r="E7" s="6"/>
      <c r="F7" s="6"/>
      <c r="G7" s="1"/>
      <c r="H7" s="1"/>
      <c r="I7" s="6"/>
    </row>
    <row r="8" spans="1:9" ht="15.75" x14ac:dyDescent="0.25">
      <c r="A8" s="139" t="s">
        <v>22</v>
      </c>
      <c r="B8" s="140"/>
      <c r="C8" s="141"/>
      <c r="D8" s="142"/>
      <c r="E8" s="142"/>
      <c r="F8" s="142"/>
      <c r="G8" s="142"/>
      <c r="H8" s="142"/>
      <c r="I8" s="143"/>
    </row>
    <row r="9" spans="1:9" x14ac:dyDescent="0.25">
      <c r="A9" s="144" t="s">
        <v>23</v>
      </c>
      <c r="B9" s="145"/>
      <c r="C9" s="145"/>
      <c r="D9" s="145"/>
      <c r="E9" s="145"/>
      <c r="F9" s="145"/>
      <c r="G9" s="145"/>
      <c r="H9" s="145"/>
      <c r="I9" s="146"/>
    </row>
    <row r="10" spans="1:9" ht="9.6" customHeight="1" x14ac:dyDescent="0.25">
      <c r="A10" s="147"/>
      <c r="B10" s="147"/>
      <c r="C10" s="147"/>
      <c r="D10" s="147"/>
      <c r="E10" s="147"/>
      <c r="F10" s="147"/>
      <c r="G10" s="147"/>
      <c r="H10" s="147"/>
      <c r="I10" s="147"/>
    </row>
    <row r="11" spans="1:9" ht="15.75" x14ac:dyDescent="0.25">
      <c r="A11" s="148" t="s">
        <v>24</v>
      </c>
      <c r="B11" s="149"/>
      <c r="C11" s="150"/>
      <c r="D11" s="142"/>
      <c r="E11" s="140" t="s">
        <v>25</v>
      </c>
      <c r="F11" s="140"/>
      <c r="G11" s="140"/>
      <c r="H11" s="140"/>
      <c r="I11" s="151"/>
    </row>
    <row r="12" spans="1:9" ht="28.15" customHeight="1" x14ac:dyDescent="0.25">
      <c r="A12" s="144" t="s">
        <v>673</v>
      </c>
      <c r="B12" s="145"/>
      <c r="C12" s="145"/>
      <c r="D12" s="145"/>
      <c r="E12" s="144" t="s">
        <v>272</v>
      </c>
      <c r="F12" s="145"/>
      <c r="G12" s="145"/>
      <c r="H12" s="145"/>
      <c r="I12" s="146"/>
    </row>
    <row r="13" spans="1:9" x14ac:dyDescent="0.25">
      <c r="A13" s="13"/>
      <c r="B13" s="13"/>
      <c r="C13" s="10"/>
      <c r="D13" s="14"/>
      <c r="E13" s="15"/>
      <c r="F13" s="15"/>
      <c r="G13" s="15"/>
      <c r="H13" s="15"/>
      <c r="I13" s="16"/>
    </row>
    <row r="14" spans="1:9" ht="29.25" customHeight="1" x14ac:dyDescent="0.25">
      <c r="A14" s="155" t="s">
        <v>675</v>
      </c>
      <c r="B14" s="156"/>
      <c r="C14" s="156"/>
      <c r="D14" s="156"/>
      <c r="E14" s="156"/>
      <c r="F14" s="156"/>
      <c r="G14" s="156"/>
      <c r="H14" s="156"/>
      <c r="I14" s="157"/>
    </row>
    <row r="15" spans="1:9" x14ac:dyDescent="0.25">
      <c r="A15" s="13"/>
      <c r="B15" s="13"/>
      <c r="C15" s="10"/>
      <c r="D15" s="152"/>
      <c r="E15" s="153"/>
      <c r="F15" s="153"/>
      <c r="G15" s="153"/>
      <c r="H15" s="153"/>
      <c r="I15" s="154"/>
    </row>
    <row r="16" spans="1:9" x14ac:dyDescent="0.25">
      <c r="A16" s="103" t="s">
        <v>26</v>
      </c>
      <c r="B16" s="104"/>
      <c r="C16" s="105" t="s">
        <v>0</v>
      </c>
      <c r="D16" s="106">
        <f>(((1+I21+I24+I19+I18)*(1+I20)*(1+I22))/(1-I23))-1</f>
        <v>0.24998211713658658</v>
      </c>
      <c r="E16" s="107" t="s">
        <v>1</v>
      </c>
      <c r="F16" s="108"/>
      <c r="G16" s="108"/>
      <c r="H16" s="108"/>
      <c r="I16" s="109"/>
    </row>
    <row r="17" spans="1:9" ht="21" customHeight="1" x14ac:dyDescent="0.25">
      <c r="A17" s="110"/>
      <c r="B17" s="111"/>
      <c r="C17" s="112"/>
      <c r="D17" s="113"/>
      <c r="E17" s="114"/>
      <c r="F17" s="115"/>
      <c r="G17" s="115"/>
      <c r="H17" s="115"/>
      <c r="I17" s="116"/>
    </row>
    <row r="18" spans="1:9" x14ac:dyDescent="0.25">
      <c r="A18" s="117" t="s">
        <v>2</v>
      </c>
      <c r="B18" s="118"/>
      <c r="C18" s="119" t="s">
        <v>3</v>
      </c>
      <c r="D18" s="120" t="s">
        <v>674</v>
      </c>
      <c r="E18" s="121" t="s">
        <v>4</v>
      </c>
      <c r="F18" s="122"/>
      <c r="G18" s="122"/>
      <c r="H18" s="123"/>
      <c r="I18" s="124">
        <v>0.01</v>
      </c>
    </row>
    <row r="19" spans="1:9" x14ac:dyDescent="0.25">
      <c r="A19" s="125" t="s">
        <v>5</v>
      </c>
      <c r="B19" s="126"/>
      <c r="C19" s="127" t="s">
        <v>6</v>
      </c>
      <c r="D19" s="128"/>
      <c r="E19" s="129" t="s">
        <v>7</v>
      </c>
      <c r="F19" s="126"/>
      <c r="G19" s="126"/>
      <c r="H19" s="130"/>
      <c r="I19" s="131">
        <v>1.2699999999999999E-2</v>
      </c>
    </row>
    <row r="20" spans="1:9" x14ac:dyDescent="0.25">
      <c r="A20" s="125" t="s">
        <v>8</v>
      </c>
      <c r="B20" s="126"/>
      <c r="C20" s="127" t="s">
        <v>9</v>
      </c>
      <c r="D20" s="128"/>
      <c r="E20" s="129" t="s">
        <v>10</v>
      </c>
      <c r="F20" s="126"/>
      <c r="G20" s="126"/>
      <c r="H20" s="130"/>
      <c r="I20" s="131">
        <v>1.3899999999999999E-2</v>
      </c>
    </row>
    <row r="21" spans="1:9" x14ac:dyDescent="0.25">
      <c r="A21" s="125" t="s">
        <v>11</v>
      </c>
      <c r="B21" s="126"/>
      <c r="C21" s="127" t="s">
        <v>12</v>
      </c>
      <c r="D21" s="128"/>
      <c r="E21" s="129" t="s">
        <v>13</v>
      </c>
      <c r="F21" s="126"/>
      <c r="G21" s="126"/>
      <c r="H21" s="130"/>
      <c r="I21" s="131">
        <v>5.5E-2</v>
      </c>
    </row>
    <row r="22" spans="1:9" x14ac:dyDescent="0.25">
      <c r="A22" s="125" t="s">
        <v>14</v>
      </c>
      <c r="B22" s="126"/>
      <c r="C22" s="127" t="s">
        <v>15</v>
      </c>
      <c r="D22" s="128"/>
      <c r="E22" s="129" t="s">
        <v>16</v>
      </c>
      <c r="F22" s="126"/>
      <c r="G22" s="126"/>
      <c r="H22" s="130"/>
      <c r="I22" s="131">
        <v>8.9599999999999999E-2</v>
      </c>
    </row>
    <row r="23" spans="1:9" x14ac:dyDescent="0.25">
      <c r="A23" s="125" t="s">
        <v>17</v>
      </c>
      <c r="B23" s="126"/>
      <c r="C23" s="127" t="s">
        <v>18</v>
      </c>
      <c r="D23" s="128"/>
      <c r="E23" s="129" t="s">
        <v>19</v>
      </c>
      <c r="F23" s="126"/>
      <c r="G23" s="126"/>
      <c r="H23" s="130"/>
      <c r="I23" s="131">
        <v>4.3099999999999999E-2</v>
      </c>
    </row>
    <row r="24" spans="1:9" x14ac:dyDescent="0.25">
      <c r="A24" s="132" t="s">
        <v>20</v>
      </c>
      <c r="B24" s="133"/>
      <c r="C24" s="134"/>
      <c r="D24" s="135"/>
      <c r="E24" s="136" t="s">
        <v>21</v>
      </c>
      <c r="F24" s="133"/>
      <c r="G24" s="133"/>
      <c r="H24" s="137"/>
      <c r="I24" s="138">
        <v>5.0000000000000001E-3</v>
      </c>
    </row>
  </sheetData>
  <mergeCells count="27">
    <mergeCell ref="A14:I14"/>
    <mergeCell ref="A1:I4"/>
    <mergeCell ref="A8:B8"/>
    <mergeCell ref="A9:I9"/>
    <mergeCell ref="E11:I11"/>
    <mergeCell ref="A12:D12"/>
    <mergeCell ref="E12:I12"/>
    <mergeCell ref="A5:I5"/>
    <mergeCell ref="D16:D17"/>
    <mergeCell ref="E16:I17"/>
    <mergeCell ref="D18:D24"/>
    <mergeCell ref="E18:G18"/>
    <mergeCell ref="E19:G19"/>
    <mergeCell ref="E20:G20"/>
    <mergeCell ref="E21:G21"/>
    <mergeCell ref="E22:G22"/>
    <mergeCell ref="E23:G23"/>
    <mergeCell ref="E24:G24"/>
    <mergeCell ref="A22:B22"/>
    <mergeCell ref="A23:B23"/>
    <mergeCell ref="A24:B24"/>
    <mergeCell ref="A16:B17"/>
    <mergeCell ref="C16:C17"/>
    <mergeCell ref="A18:B18"/>
    <mergeCell ref="A19:B19"/>
    <mergeCell ref="A20:B20"/>
    <mergeCell ref="A21:B21"/>
  </mergeCells>
  <pageMargins left="0.25" right="0.25" top="0.75" bottom="0.75" header="0.3" footer="0.3"/>
  <pageSetup paperSize="9" scale="7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view="pageBreakPreview" zoomScale="145" zoomScaleNormal="100" zoomScaleSheetLayoutView="145" workbookViewId="0">
      <selection activeCell="J15" sqref="J15"/>
    </sheetView>
  </sheetViews>
  <sheetFormatPr defaultColWidth="16" defaultRowHeight="15" x14ac:dyDescent="0.25"/>
  <cols>
    <col min="1" max="1" width="6.85546875" style="7" customWidth="1"/>
    <col min="2" max="2" width="8.28515625" style="7" customWidth="1"/>
    <col min="3" max="3" width="5.28515625" style="7" customWidth="1"/>
    <col min="4" max="4" width="11.28515625" style="7" customWidth="1"/>
    <col min="5" max="5" width="4.5703125" style="7" customWidth="1"/>
    <col min="6" max="6" width="62.140625" style="7" customWidth="1"/>
    <col min="7" max="7" width="8.140625" style="7" customWidth="1"/>
    <col min="8" max="8" width="6.140625" style="7" customWidth="1"/>
    <col min="9" max="9" width="13.140625" style="7" customWidth="1"/>
    <col min="10" max="16384" width="16" style="7"/>
  </cols>
  <sheetData>
    <row r="1" spans="1:9" s="1" customFormat="1" x14ac:dyDescent="0.25">
      <c r="A1" s="84"/>
      <c r="B1" s="85"/>
      <c r="C1" s="85"/>
      <c r="D1" s="85"/>
      <c r="E1" s="85"/>
      <c r="F1" s="85"/>
      <c r="G1" s="85"/>
      <c r="H1" s="85"/>
      <c r="I1" s="86"/>
    </row>
    <row r="2" spans="1:9" s="1" customFormat="1" x14ac:dyDescent="0.25">
      <c r="A2" s="87"/>
      <c r="B2" s="88"/>
      <c r="C2" s="88"/>
      <c r="D2" s="88"/>
      <c r="E2" s="88"/>
      <c r="F2" s="88"/>
      <c r="G2" s="88"/>
      <c r="H2" s="88"/>
      <c r="I2" s="89"/>
    </row>
    <row r="3" spans="1:9" s="1" customFormat="1" x14ac:dyDescent="0.25">
      <c r="A3" s="87"/>
      <c r="B3" s="88"/>
      <c r="C3" s="88"/>
      <c r="D3" s="88"/>
      <c r="E3" s="88"/>
      <c r="F3" s="88"/>
      <c r="G3" s="88"/>
      <c r="H3" s="88"/>
      <c r="I3" s="89"/>
    </row>
    <row r="4" spans="1:9" s="1" customFormat="1" ht="18.75" customHeight="1" x14ac:dyDescent="0.25">
      <c r="A4" s="90"/>
      <c r="B4" s="91"/>
      <c r="C4" s="91"/>
      <c r="D4" s="91"/>
      <c r="E4" s="91"/>
      <c r="F4" s="91"/>
      <c r="G4" s="91"/>
      <c r="H4" s="91"/>
      <c r="I4" s="92"/>
    </row>
    <row r="5" spans="1:9" ht="22.9" customHeight="1" x14ac:dyDescent="0.25">
      <c r="A5" s="82" t="s">
        <v>231</v>
      </c>
      <c r="B5" s="82"/>
      <c r="C5" s="82"/>
      <c r="D5" s="82"/>
      <c r="E5" s="82"/>
      <c r="F5" s="82"/>
      <c r="G5" s="82"/>
      <c r="H5" s="82"/>
      <c r="I5" s="82"/>
    </row>
    <row r="6" spans="1:9" ht="3.2" customHeight="1" x14ac:dyDescent="0.25">
      <c r="A6" s="34"/>
      <c r="B6" s="35"/>
      <c r="C6" s="35"/>
      <c r="D6" s="35"/>
      <c r="E6" s="35"/>
      <c r="F6" s="35"/>
      <c r="G6" s="35"/>
      <c r="H6" s="35"/>
      <c r="I6" s="35"/>
    </row>
    <row r="7" spans="1:9" ht="24" customHeight="1" thickBot="1" x14ac:dyDescent="0.3">
      <c r="A7" s="36" t="s">
        <v>55</v>
      </c>
      <c r="B7" s="36" t="s">
        <v>56</v>
      </c>
      <c r="C7" s="36" t="s">
        <v>31</v>
      </c>
      <c r="D7" s="83" t="s">
        <v>30</v>
      </c>
      <c r="E7" s="83"/>
      <c r="F7" s="83"/>
      <c r="G7" s="83"/>
      <c r="H7" s="83"/>
      <c r="I7" s="37" t="s">
        <v>650</v>
      </c>
    </row>
    <row r="8" spans="1:9" ht="2.85" customHeight="1" x14ac:dyDescent="0.25">
      <c r="A8" s="26"/>
      <c r="B8" s="27"/>
      <c r="C8" s="27"/>
      <c r="D8" s="27"/>
      <c r="E8" s="27"/>
      <c r="F8" s="27"/>
      <c r="G8" s="27"/>
      <c r="H8" s="27"/>
      <c r="I8" s="27"/>
    </row>
    <row r="9" spans="1:9" ht="16.149999999999999" customHeight="1" x14ac:dyDescent="0.25">
      <c r="A9" s="40"/>
      <c r="B9" s="40"/>
      <c r="C9" s="40"/>
      <c r="D9" s="80" t="s">
        <v>347</v>
      </c>
      <c r="E9" s="80"/>
      <c r="F9" s="80"/>
      <c r="G9" s="80"/>
      <c r="H9" s="80"/>
      <c r="I9" s="40"/>
    </row>
    <row r="10" spans="1:9" ht="16.149999999999999" customHeight="1" x14ac:dyDescent="0.25">
      <c r="A10" s="40"/>
      <c r="B10" s="40"/>
      <c r="C10" s="40"/>
      <c r="D10" s="79" t="s">
        <v>348</v>
      </c>
      <c r="E10" s="79"/>
      <c r="F10" s="79"/>
      <c r="G10" s="79"/>
      <c r="H10" s="79"/>
      <c r="I10" s="40"/>
    </row>
    <row r="11" spans="1:9" ht="16.149999999999999" customHeight="1" x14ac:dyDescent="0.25">
      <c r="A11" s="76" t="s">
        <v>349</v>
      </c>
      <c r="B11" s="76"/>
      <c r="C11" s="52" t="s">
        <v>37</v>
      </c>
      <c r="D11" s="78" t="s">
        <v>271</v>
      </c>
      <c r="E11" s="78"/>
      <c r="F11" s="78"/>
      <c r="G11" s="78"/>
      <c r="H11" s="78"/>
      <c r="I11" s="40"/>
    </row>
    <row r="12" spans="1:9" x14ac:dyDescent="0.25">
      <c r="A12" s="40"/>
      <c r="B12" s="76" t="s">
        <v>158</v>
      </c>
      <c r="C12" s="76"/>
      <c r="D12" s="53">
        <v>0.14000000000000001</v>
      </c>
      <c r="E12" s="54" t="s">
        <v>61</v>
      </c>
      <c r="F12" s="54" t="s">
        <v>159</v>
      </c>
      <c r="G12" s="77">
        <v>160</v>
      </c>
      <c r="H12" s="77"/>
      <c r="I12" s="55">
        <v>22.4</v>
      </c>
    </row>
    <row r="13" spans="1:9" x14ac:dyDescent="0.25">
      <c r="A13" s="40"/>
      <c r="B13" s="76" t="s">
        <v>160</v>
      </c>
      <c r="C13" s="76"/>
      <c r="D13" s="53">
        <v>0.02</v>
      </c>
      <c r="E13" s="54" t="s">
        <v>38</v>
      </c>
      <c r="F13" s="54" t="s">
        <v>161</v>
      </c>
      <c r="G13" s="77">
        <v>52.5</v>
      </c>
      <c r="H13" s="77"/>
      <c r="I13" s="55">
        <v>1.05</v>
      </c>
    </row>
    <row r="14" spans="1:9" x14ac:dyDescent="0.25">
      <c r="A14" s="40"/>
      <c r="B14" s="76" t="s">
        <v>162</v>
      </c>
      <c r="C14" s="76"/>
      <c r="D14" s="53">
        <v>0.04</v>
      </c>
      <c r="E14" s="54" t="s">
        <v>38</v>
      </c>
      <c r="F14" s="54" t="s">
        <v>163</v>
      </c>
      <c r="G14" s="77">
        <v>1.43</v>
      </c>
      <c r="H14" s="77"/>
      <c r="I14" s="55">
        <v>0.06</v>
      </c>
    </row>
    <row r="15" spans="1:9" x14ac:dyDescent="0.25">
      <c r="A15" s="40"/>
      <c r="B15" s="76" t="s">
        <v>152</v>
      </c>
      <c r="C15" s="76"/>
      <c r="D15" s="53">
        <v>0.5</v>
      </c>
      <c r="E15" s="54" t="s">
        <v>38</v>
      </c>
      <c r="F15" s="54" t="s">
        <v>153</v>
      </c>
      <c r="G15" s="77">
        <v>0.65</v>
      </c>
      <c r="H15" s="77"/>
      <c r="I15" s="55">
        <v>0.33</v>
      </c>
    </row>
    <row r="16" spans="1:9" x14ac:dyDescent="0.25">
      <c r="A16" s="40"/>
      <c r="B16" s="76" t="s">
        <v>63</v>
      </c>
      <c r="C16" s="76"/>
      <c r="D16" s="53">
        <v>0.05</v>
      </c>
      <c r="E16" s="54" t="s">
        <v>61</v>
      </c>
      <c r="F16" s="54" t="s">
        <v>64</v>
      </c>
      <c r="G16" s="77">
        <v>245</v>
      </c>
      <c r="H16" s="77"/>
      <c r="I16" s="55">
        <v>12.25</v>
      </c>
    </row>
    <row r="17" spans="1:9" x14ac:dyDescent="0.25">
      <c r="A17" s="40"/>
      <c r="B17" s="76" t="s">
        <v>154</v>
      </c>
      <c r="C17" s="76"/>
      <c r="D17" s="53">
        <v>0.5</v>
      </c>
      <c r="E17" s="54" t="s">
        <v>41</v>
      </c>
      <c r="F17" s="54" t="s">
        <v>155</v>
      </c>
      <c r="G17" s="77">
        <v>11</v>
      </c>
      <c r="H17" s="77"/>
      <c r="I17" s="55">
        <v>5.5</v>
      </c>
    </row>
    <row r="18" spans="1:9" x14ac:dyDescent="0.25">
      <c r="A18" s="40"/>
      <c r="B18" s="76" t="s">
        <v>156</v>
      </c>
      <c r="C18" s="76"/>
      <c r="D18" s="53">
        <v>0.38</v>
      </c>
      <c r="E18" s="54" t="s">
        <v>61</v>
      </c>
      <c r="F18" s="54" t="s">
        <v>157</v>
      </c>
      <c r="G18" s="77">
        <v>75</v>
      </c>
      <c r="H18" s="77"/>
      <c r="I18" s="55">
        <v>28.5</v>
      </c>
    </row>
    <row r="19" spans="1:9" x14ac:dyDescent="0.25">
      <c r="A19" s="40"/>
      <c r="B19" s="76" t="s">
        <v>60</v>
      </c>
      <c r="C19" s="76"/>
      <c r="D19" s="53">
        <v>0.17</v>
      </c>
      <c r="E19" s="54" t="s">
        <v>61</v>
      </c>
      <c r="F19" s="54" t="s">
        <v>62</v>
      </c>
      <c r="G19" s="77">
        <v>150</v>
      </c>
      <c r="H19" s="77"/>
      <c r="I19" s="55">
        <v>25.5</v>
      </c>
    </row>
    <row r="20" spans="1:9" x14ac:dyDescent="0.25">
      <c r="A20" s="40"/>
      <c r="B20" s="76" t="s">
        <v>164</v>
      </c>
      <c r="C20" s="76"/>
      <c r="D20" s="53">
        <v>0.19</v>
      </c>
      <c r="E20" s="54" t="s">
        <v>38</v>
      </c>
      <c r="F20" s="54" t="s">
        <v>165</v>
      </c>
      <c r="G20" s="77">
        <v>14.65</v>
      </c>
      <c r="H20" s="77"/>
      <c r="I20" s="55">
        <v>2.78</v>
      </c>
    </row>
    <row r="21" spans="1:9" x14ac:dyDescent="0.25">
      <c r="A21" s="40"/>
      <c r="B21" s="76" t="s">
        <v>144</v>
      </c>
      <c r="C21" s="76"/>
      <c r="D21" s="53">
        <v>4.2000000000000003E-2</v>
      </c>
      <c r="E21" s="54" t="s">
        <v>41</v>
      </c>
      <c r="F21" s="54" t="s">
        <v>145</v>
      </c>
      <c r="G21" s="77">
        <v>12.5</v>
      </c>
      <c r="H21" s="77"/>
      <c r="I21" s="55">
        <v>0.53</v>
      </c>
    </row>
    <row r="22" spans="1:9" x14ac:dyDescent="0.25">
      <c r="A22" s="40"/>
      <c r="B22" s="76" t="s">
        <v>146</v>
      </c>
      <c r="C22" s="76"/>
      <c r="D22" s="53">
        <v>0.02</v>
      </c>
      <c r="E22" s="54" t="s">
        <v>38</v>
      </c>
      <c r="F22" s="54" t="s">
        <v>147</v>
      </c>
      <c r="G22" s="77">
        <v>20</v>
      </c>
      <c r="H22" s="77"/>
      <c r="I22" s="55">
        <v>0.4</v>
      </c>
    </row>
    <row r="23" spans="1:9" x14ac:dyDescent="0.25">
      <c r="A23" s="40"/>
      <c r="B23" s="76" t="s">
        <v>148</v>
      </c>
      <c r="C23" s="76"/>
      <c r="D23" s="53">
        <v>0.82</v>
      </c>
      <c r="E23" s="54" t="s">
        <v>38</v>
      </c>
      <c r="F23" s="54" t="s">
        <v>149</v>
      </c>
      <c r="G23" s="77">
        <v>14.5</v>
      </c>
      <c r="H23" s="77"/>
      <c r="I23" s="55">
        <v>11.89</v>
      </c>
    </row>
    <row r="24" spans="1:9" x14ac:dyDescent="0.25">
      <c r="A24" s="40"/>
      <c r="B24" s="76" t="s">
        <v>150</v>
      </c>
      <c r="C24" s="76"/>
      <c r="D24" s="53">
        <v>0.02</v>
      </c>
      <c r="E24" s="54" t="s">
        <v>38</v>
      </c>
      <c r="F24" s="54" t="s">
        <v>151</v>
      </c>
      <c r="G24" s="77">
        <v>6.09</v>
      </c>
      <c r="H24" s="77"/>
      <c r="I24" s="55">
        <v>0.12</v>
      </c>
    </row>
    <row r="25" spans="1:9" x14ac:dyDescent="0.25">
      <c r="A25" s="40"/>
      <c r="B25" s="76" t="s">
        <v>66</v>
      </c>
      <c r="C25" s="76"/>
      <c r="D25" s="53">
        <v>3</v>
      </c>
      <c r="E25" s="54" t="s">
        <v>67</v>
      </c>
      <c r="F25" s="54" t="s">
        <v>68</v>
      </c>
      <c r="G25" s="77">
        <v>18.75</v>
      </c>
      <c r="H25" s="77"/>
      <c r="I25" s="55">
        <v>56.25</v>
      </c>
    </row>
    <row r="26" spans="1:9" x14ac:dyDescent="0.25">
      <c r="A26" s="40"/>
      <c r="B26" s="76" t="s">
        <v>71</v>
      </c>
      <c r="C26" s="76"/>
      <c r="D26" s="53">
        <v>6</v>
      </c>
      <c r="E26" s="54" t="s">
        <v>67</v>
      </c>
      <c r="F26" s="54" t="s">
        <v>72</v>
      </c>
      <c r="G26" s="77">
        <v>15.08</v>
      </c>
      <c r="H26" s="77"/>
      <c r="I26" s="55">
        <v>90.48</v>
      </c>
    </row>
    <row r="27" spans="1:9" x14ac:dyDescent="0.25">
      <c r="A27" s="40"/>
      <c r="B27" s="40"/>
      <c r="C27" s="40"/>
      <c r="D27" s="53">
        <v>25</v>
      </c>
      <c r="E27" s="54" t="s">
        <v>57</v>
      </c>
      <c r="F27" s="54" t="s">
        <v>58</v>
      </c>
      <c r="G27" s="77">
        <v>258.04000000000002</v>
      </c>
      <c r="H27" s="81"/>
      <c r="I27" s="56">
        <v>64.510000000000005</v>
      </c>
    </row>
    <row r="28" spans="1:9" x14ac:dyDescent="0.25">
      <c r="A28" s="40"/>
      <c r="B28" s="40"/>
      <c r="C28" s="40"/>
      <c r="D28" s="40"/>
      <c r="E28" s="40"/>
      <c r="F28" s="79" t="s">
        <v>59</v>
      </c>
      <c r="G28" s="79"/>
      <c r="H28" s="75">
        <v>322.55</v>
      </c>
      <c r="I28" s="75"/>
    </row>
    <row r="29" spans="1:9" ht="16.149999999999999" customHeight="1" x14ac:dyDescent="0.25">
      <c r="A29" s="76" t="s">
        <v>350</v>
      </c>
      <c r="B29" s="76"/>
      <c r="C29" s="52" t="s">
        <v>37</v>
      </c>
      <c r="D29" s="78" t="s">
        <v>127</v>
      </c>
      <c r="E29" s="78"/>
      <c r="F29" s="78"/>
      <c r="G29" s="78"/>
      <c r="H29" s="78"/>
      <c r="I29" s="40"/>
    </row>
    <row r="30" spans="1:9" x14ac:dyDescent="0.25">
      <c r="A30" s="40"/>
      <c r="B30" s="76" t="s">
        <v>154</v>
      </c>
      <c r="C30" s="76"/>
      <c r="D30" s="53">
        <v>3.0000000000000001E-3</v>
      </c>
      <c r="E30" s="54" t="s">
        <v>41</v>
      </c>
      <c r="F30" s="54" t="s">
        <v>155</v>
      </c>
      <c r="G30" s="77">
        <v>11</v>
      </c>
      <c r="H30" s="77"/>
      <c r="I30" s="55">
        <v>0.03</v>
      </c>
    </row>
    <row r="31" spans="1:9" x14ac:dyDescent="0.25">
      <c r="A31" s="40"/>
      <c r="B31" s="76" t="s">
        <v>172</v>
      </c>
      <c r="C31" s="76"/>
      <c r="D31" s="53">
        <v>2E-3</v>
      </c>
      <c r="E31" s="54" t="s">
        <v>41</v>
      </c>
      <c r="F31" s="54" t="s">
        <v>173</v>
      </c>
      <c r="G31" s="77">
        <v>13.5</v>
      </c>
      <c r="H31" s="77"/>
      <c r="I31" s="55">
        <v>0.03</v>
      </c>
    </row>
    <row r="32" spans="1:9" x14ac:dyDescent="0.25">
      <c r="A32" s="40"/>
      <c r="B32" s="76" t="s">
        <v>156</v>
      </c>
      <c r="C32" s="76"/>
      <c r="D32" s="53">
        <v>0.01</v>
      </c>
      <c r="E32" s="54" t="s">
        <v>61</v>
      </c>
      <c r="F32" s="54" t="s">
        <v>157</v>
      </c>
      <c r="G32" s="77">
        <v>75</v>
      </c>
      <c r="H32" s="77"/>
      <c r="I32" s="55">
        <v>0.75</v>
      </c>
    </row>
    <row r="33" spans="1:9" x14ac:dyDescent="0.25">
      <c r="A33" s="40"/>
      <c r="B33" s="76" t="s">
        <v>60</v>
      </c>
      <c r="C33" s="76"/>
      <c r="D33" s="53">
        <v>0.01</v>
      </c>
      <c r="E33" s="54" t="s">
        <v>61</v>
      </c>
      <c r="F33" s="54" t="s">
        <v>62</v>
      </c>
      <c r="G33" s="77">
        <v>150</v>
      </c>
      <c r="H33" s="77"/>
      <c r="I33" s="55">
        <v>1.5</v>
      </c>
    </row>
    <row r="34" spans="1:9" x14ac:dyDescent="0.25">
      <c r="A34" s="40"/>
      <c r="B34" s="76" t="s">
        <v>174</v>
      </c>
      <c r="C34" s="76"/>
      <c r="D34" s="53">
        <v>0.01</v>
      </c>
      <c r="E34" s="54" t="s">
        <v>175</v>
      </c>
      <c r="F34" s="54" t="s">
        <v>176</v>
      </c>
      <c r="G34" s="77">
        <v>8.4499999999999993</v>
      </c>
      <c r="H34" s="77"/>
      <c r="I34" s="55">
        <v>0.08</v>
      </c>
    </row>
    <row r="35" spans="1:9" x14ac:dyDescent="0.25">
      <c r="A35" s="40"/>
      <c r="B35" s="76" t="s">
        <v>66</v>
      </c>
      <c r="C35" s="76"/>
      <c r="D35" s="53">
        <v>7.0000000000000007E-2</v>
      </c>
      <c r="E35" s="54" t="s">
        <v>67</v>
      </c>
      <c r="F35" s="54" t="s">
        <v>68</v>
      </c>
      <c r="G35" s="77">
        <v>18.75</v>
      </c>
      <c r="H35" s="77"/>
      <c r="I35" s="55">
        <v>1.31</v>
      </c>
    </row>
    <row r="36" spans="1:9" x14ac:dyDescent="0.25">
      <c r="A36" s="40"/>
      <c r="B36" s="76" t="s">
        <v>71</v>
      </c>
      <c r="C36" s="76"/>
      <c r="D36" s="53">
        <v>0.05</v>
      </c>
      <c r="E36" s="54" t="s">
        <v>67</v>
      </c>
      <c r="F36" s="54" t="s">
        <v>72</v>
      </c>
      <c r="G36" s="77">
        <v>15.08</v>
      </c>
      <c r="H36" s="77"/>
      <c r="I36" s="55">
        <v>0.75</v>
      </c>
    </row>
    <row r="37" spans="1:9" x14ac:dyDescent="0.25">
      <c r="A37" s="40"/>
      <c r="B37" s="40"/>
      <c r="C37" s="40"/>
      <c r="D37" s="53">
        <v>25</v>
      </c>
      <c r="E37" s="54" t="s">
        <v>57</v>
      </c>
      <c r="F37" s="54" t="s">
        <v>58</v>
      </c>
      <c r="G37" s="77">
        <v>4.45</v>
      </c>
      <c r="H37" s="81"/>
      <c r="I37" s="56">
        <v>1.1100000000000001</v>
      </c>
    </row>
    <row r="38" spans="1:9" x14ac:dyDescent="0.25">
      <c r="A38" s="40"/>
      <c r="B38" s="40"/>
      <c r="C38" s="40"/>
      <c r="D38" s="40"/>
      <c r="E38" s="40"/>
      <c r="F38" s="79" t="s">
        <v>59</v>
      </c>
      <c r="G38" s="79"/>
      <c r="H38" s="75">
        <v>5.56</v>
      </c>
      <c r="I38" s="75"/>
    </row>
    <row r="39" spans="1:9" ht="16.149999999999999" customHeight="1" x14ac:dyDescent="0.25">
      <c r="A39" s="76" t="s">
        <v>598</v>
      </c>
      <c r="B39" s="76"/>
      <c r="C39" s="52" t="s">
        <v>48</v>
      </c>
      <c r="D39" s="78" t="s">
        <v>568</v>
      </c>
      <c r="E39" s="78"/>
      <c r="F39" s="78"/>
      <c r="G39" s="78"/>
      <c r="H39" s="78"/>
      <c r="I39" s="40"/>
    </row>
    <row r="40" spans="1:9" x14ac:dyDescent="0.25">
      <c r="A40" s="40"/>
      <c r="B40" s="76" t="s">
        <v>166</v>
      </c>
      <c r="C40" s="76"/>
      <c r="D40" s="53">
        <v>1</v>
      </c>
      <c r="E40" s="54" t="s">
        <v>38</v>
      </c>
      <c r="F40" s="54" t="s">
        <v>167</v>
      </c>
      <c r="G40" s="77">
        <v>204.68</v>
      </c>
      <c r="H40" s="77"/>
      <c r="I40" s="55">
        <v>204.68</v>
      </c>
    </row>
    <row r="41" spans="1:9" x14ac:dyDescent="0.25">
      <c r="A41" s="40"/>
      <c r="B41" s="76" t="s">
        <v>168</v>
      </c>
      <c r="C41" s="76"/>
      <c r="D41" s="53">
        <v>1</v>
      </c>
      <c r="E41" s="54" t="s">
        <v>38</v>
      </c>
      <c r="F41" s="54" t="s">
        <v>169</v>
      </c>
      <c r="G41" s="77">
        <v>432.1</v>
      </c>
      <c r="H41" s="77"/>
      <c r="I41" s="55">
        <v>432.1</v>
      </c>
    </row>
    <row r="42" spans="1:9" x14ac:dyDescent="0.25">
      <c r="A42" s="40"/>
      <c r="B42" s="76" t="s">
        <v>170</v>
      </c>
      <c r="C42" s="76"/>
      <c r="D42" s="53">
        <v>1</v>
      </c>
      <c r="E42" s="54" t="s">
        <v>38</v>
      </c>
      <c r="F42" s="54" t="s">
        <v>171</v>
      </c>
      <c r="G42" s="77">
        <v>1136.43</v>
      </c>
      <c r="H42" s="77"/>
      <c r="I42" s="55">
        <v>1136.43</v>
      </c>
    </row>
    <row r="43" spans="1:9" x14ac:dyDescent="0.25">
      <c r="A43" s="40"/>
      <c r="B43" s="76" t="s">
        <v>599</v>
      </c>
      <c r="C43" s="76"/>
      <c r="D43" s="53">
        <v>1</v>
      </c>
      <c r="E43" s="54" t="s">
        <v>38</v>
      </c>
      <c r="F43" s="54" t="s">
        <v>600</v>
      </c>
      <c r="G43" s="77">
        <v>3396.89</v>
      </c>
      <c r="H43" s="77"/>
      <c r="I43" s="55">
        <v>3396.89</v>
      </c>
    </row>
    <row r="44" spans="1:9" x14ac:dyDescent="0.25">
      <c r="A44" s="40"/>
      <c r="B44" s="76" t="s">
        <v>601</v>
      </c>
      <c r="C44" s="76"/>
      <c r="D44" s="53">
        <v>1</v>
      </c>
      <c r="E44" s="54" t="s">
        <v>38</v>
      </c>
      <c r="F44" s="54" t="s">
        <v>602</v>
      </c>
      <c r="G44" s="77">
        <v>988.19</v>
      </c>
      <c r="H44" s="77"/>
      <c r="I44" s="55">
        <v>988.19</v>
      </c>
    </row>
    <row r="45" spans="1:9" x14ac:dyDescent="0.25">
      <c r="A45" s="40"/>
      <c r="B45" s="40"/>
      <c r="C45" s="40"/>
      <c r="D45" s="53">
        <v>25</v>
      </c>
      <c r="E45" s="54" t="s">
        <v>57</v>
      </c>
      <c r="F45" s="54" t="s">
        <v>58</v>
      </c>
      <c r="G45" s="77">
        <v>6158.29</v>
      </c>
      <c r="H45" s="81"/>
      <c r="I45" s="56">
        <v>1539.57</v>
      </c>
    </row>
    <row r="46" spans="1:9" x14ac:dyDescent="0.25">
      <c r="A46" s="40"/>
      <c r="B46" s="40"/>
      <c r="C46" s="40"/>
      <c r="D46" s="40"/>
      <c r="E46" s="40"/>
      <c r="F46" s="79" t="s">
        <v>239</v>
      </c>
      <c r="G46" s="79"/>
      <c r="H46" s="75">
        <v>7697.86</v>
      </c>
      <c r="I46" s="75"/>
    </row>
    <row r="47" spans="1:9" ht="16.149999999999999" customHeight="1" x14ac:dyDescent="0.25">
      <c r="A47" s="76" t="s">
        <v>656</v>
      </c>
      <c r="B47" s="76"/>
      <c r="C47" s="52" t="s">
        <v>38</v>
      </c>
      <c r="D47" s="78" t="s">
        <v>651</v>
      </c>
      <c r="E47" s="78"/>
      <c r="F47" s="78"/>
      <c r="G47" s="78"/>
      <c r="H47" s="78"/>
      <c r="I47" s="40"/>
    </row>
    <row r="48" spans="1:9" x14ac:dyDescent="0.25">
      <c r="A48" s="40"/>
      <c r="B48" s="76" t="s">
        <v>652</v>
      </c>
      <c r="C48" s="76"/>
      <c r="D48" s="53">
        <v>1</v>
      </c>
      <c r="E48" s="54" t="s">
        <v>38</v>
      </c>
      <c r="F48" s="54" t="s">
        <v>651</v>
      </c>
      <c r="G48" s="77">
        <v>5000</v>
      </c>
      <c r="H48" s="77"/>
      <c r="I48" s="55">
        <v>5000</v>
      </c>
    </row>
    <row r="49" spans="1:9" x14ac:dyDescent="0.25">
      <c r="A49" s="40"/>
      <c r="B49" s="40"/>
      <c r="C49" s="40"/>
      <c r="D49" s="53">
        <v>25</v>
      </c>
      <c r="E49" s="54" t="s">
        <v>57</v>
      </c>
      <c r="F49" s="54" t="s">
        <v>58</v>
      </c>
      <c r="G49" s="77">
        <v>5000</v>
      </c>
      <c r="H49" s="81"/>
      <c r="I49" s="56">
        <v>1250</v>
      </c>
    </row>
    <row r="50" spans="1:9" x14ac:dyDescent="0.25">
      <c r="A50" s="40"/>
      <c r="B50" s="40"/>
      <c r="C50" s="40"/>
      <c r="D50" s="40"/>
      <c r="E50" s="40"/>
      <c r="F50" s="79" t="s">
        <v>238</v>
      </c>
      <c r="G50" s="79"/>
      <c r="H50" s="75">
        <v>6250</v>
      </c>
      <c r="I50" s="75"/>
    </row>
    <row r="51" spans="1:9" ht="16.149999999999999" customHeight="1" x14ac:dyDescent="0.25">
      <c r="A51" s="76" t="s">
        <v>657</v>
      </c>
      <c r="B51" s="76"/>
      <c r="C51" s="52" t="s">
        <v>37</v>
      </c>
      <c r="D51" s="78" t="s">
        <v>235</v>
      </c>
      <c r="E51" s="78"/>
      <c r="F51" s="78"/>
      <c r="G51" s="78"/>
      <c r="H51" s="78"/>
      <c r="I51" s="40"/>
    </row>
    <row r="52" spans="1:9" x14ac:dyDescent="0.25">
      <c r="A52" s="40"/>
      <c r="B52" s="76" t="s">
        <v>242</v>
      </c>
      <c r="C52" s="76"/>
      <c r="D52" s="53">
        <v>1.05</v>
      </c>
      <c r="E52" s="54" t="s">
        <v>37</v>
      </c>
      <c r="F52" s="54" t="s">
        <v>243</v>
      </c>
      <c r="G52" s="77">
        <v>26.7</v>
      </c>
      <c r="H52" s="77"/>
      <c r="I52" s="55">
        <v>28.04</v>
      </c>
    </row>
    <row r="53" spans="1:9" x14ac:dyDescent="0.25">
      <c r="A53" s="40"/>
      <c r="B53" s="76" t="s">
        <v>154</v>
      </c>
      <c r="C53" s="76"/>
      <c r="D53" s="53">
        <v>0.14000000000000001</v>
      </c>
      <c r="E53" s="54" t="s">
        <v>41</v>
      </c>
      <c r="F53" s="54" t="s">
        <v>155</v>
      </c>
      <c r="G53" s="77">
        <v>11</v>
      </c>
      <c r="H53" s="77"/>
      <c r="I53" s="55">
        <v>1.54</v>
      </c>
    </row>
    <row r="54" spans="1:9" x14ac:dyDescent="0.25">
      <c r="A54" s="40"/>
      <c r="B54" s="76" t="s">
        <v>60</v>
      </c>
      <c r="C54" s="76"/>
      <c r="D54" s="53">
        <v>0.13500000000000001</v>
      </c>
      <c r="E54" s="54" t="s">
        <v>61</v>
      </c>
      <c r="F54" s="54" t="s">
        <v>62</v>
      </c>
      <c r="G54" s="77">
        <v>150</v>
      </c>
      <c r="H54" s="77"/>
      <c r="I54" s="55">
        <v>20.25</v>
      </c>
    </row>
    <row r="55" spans="1:9" x14ac:dyDescent="0.25">
      <c r="A55" s="40"/>
      <c r="B55" s="76" t="s">
        <v>240</v>
      </c>
      <c r="C55" s="76"/>
      <c r="D55" s="53">
        <v>0.4</v>
      </c>
      <c r="E55" s="54" t="s">
        <v>41</v>
      </c>
      <c r="F55" s="54" t="s">
        <v>241</v>
      </c>
      <c r="G55" s="77">
        <v>1.8</v>
      </c>
      <c r="H55" s="77"/>
      <c r="I55" s="55">
        <v>0.72</v>
      </c>
    </row>
    <row r="56" spans="1:9" x14ac:dyDescent="0.25">
      <c r="A56" s="40"/>
      <c r="B56" s="76" t="s">
        <v>66</v>
      </c>
      <c r="C56" s="76"/>
      <c r="D56" s="53">
        <v>0.8</v>
      </c>
      <c r="E56" s="54" t="s">
        <v>67</v>
      </c>
      <c r="F56" s="54" t="s">
        <v>68</v>
      </c>
      <c r="G56" s="77">
        <v>18.75</v>
      </c>
      <c r="H56" s="77"/>
      <c r="I56" s="55">
        <v>15</v>
      </c>
    </row>
    <row r="57" spans="1:9" x14ac:dyDescent="0.25">
      <c r="A57" s="40"/>
      <c r="B57" s="76" t="s">
        <v>69</v>
      </c>
      <c r="C57" s="76"/>
      <c r="D57" s="53">
        <v>0.3</v>
      </c>
      <c r="E57" s="54" t="s">
        <v>67</v>
      </c>
      <c r="F57" s="54" t="s">
        <v>70</v>
      </c>
      <c r="G57" s="77">
        <v>19.920000000000002</v>
      </c>
      <c r="H57" s="77"/>
      <c r="I57" s="55">
        <v>5.98</v>
      </c>
    </row>
    <row r="58" spans="1:9" x14ac:dyDescent="0.25">
      <c r="A58" s="40"/>
      <c r="B58" s="76" t="s">
        <v>71</v>
      </c>
      <c r="C58" s="76"/>
      <c r="D58" s="53">
        <v>0.8</v>
      </c>
      <c r="E58" s="54" t="s">
        <v>67</v>
      </c>
      <c r="F58" s="54" t="s">
        <v>72</v>
      </c>
      <c r="G58" s="77">
        <v>15.08</v>
      </c>
      <c r="H58" s="77"/>
      <c r="I58" s="55">
        <v>12.06</v>
      </c>
    </row>
    <row r="59" spans="1:9" x14ac:dyDescent="0.25">
      <c r="A59" s="40"/>
      <c r="B59" s="40"/>
      <c r="C59" s="40"/>
      <c r="D59" s="53">
        <v>25</v>
      </c>
      <c r="E59" s="54" t="s">
        <v>57</v>
      </c>
      <c r="F59" s="54" t="s">
        <v>58</v>
      </c>
      <c r="G59" s="77">
        <v>83.59</v>
      </c>
      <c r="H59" s="81"/>
      <c r="I59" s="56">
        <v>20.9</v>
      </c>
    </row>
    <row r="60" spans="1:9" x14ac:dyDescent="0.25">
      <c r="A60" s="40"/>
      <c r="B60" s="40"/>
      <c r="C60" s="40"/>
      <c r="D60" s="40"/>
      <c r="E60" s="40"/>
      <c r="F60" s="79" t="s">
        <v>59</v>
      </c>
      <c r="G60" s="79"/>
      <c r="H60" s="75">
        <v>104.49</v>
      </c>
      <c r="I60" s="75"/>
    </row>
    <row r="61" spans="1:9" ht="16.149999999999999" customHeight="1" x14ac:dyDescent="0.25">
      <c r="A61" s="76" t="s">
        <v>662</v>
      </c>
      <c r="B61" s="76"/>
      <c r="C61" s="52" t="s">
        <v>37</v>
      </c>
      <c r="D61" s="78" t="s">
        <v>663</v>
      </c>
      <c r="E61" s="78"/>
      <c r="F61" s="78"/>
      <c r="G61" s="78"/>
      <c r="H61" s="78"/>
      <c r="I61" s="40"/>
    </row>
    <row r="62" spans="1:9" ht="16.149999999999999" customHeight="1" x14ac:dyDescent="0.25">
      <c r="A62" s="40"/>
      <c r="B62" s="76" t="s">
        <v>664</v>
      </c>
      <c r="C62" s="76"/>
      <c r="D62" s="53">
        <v>1.5</v>
      </c>
      <c r="E62" s="54" t="s">
        <v>37</v>
      </c>
      <c r="F62" s="54" t="s">
        <v>665</v>
      </c>
      <c r="G62" s="77">
        <v>134.97900000000001</v>
      </c>
      <c r="H62" s="77"/>
      <c r="I62" s="55">
        <v>202.47</v>
      </c>
    </row>
    <row r="63" spans="1:9" x14ac:dyDescent="0.25">
      <c r="A63" s="40"/>
      <c r="B63" s="76" t="s">
        <v>666</v>
      </c>
      <c r="C63" s="76"/>
      <c r="D63" s="53">
        <v>10</v>
      </c>
      <c r="E63" s="54" t="s">
        <v>38</v>
      </c>
      <c r="F63" s="54" t="s">
        <v>667</v>
      </c>
      <c r="G63" s="77">
        <v>16.873999999999999</v>
      </c>
      <c r="H63" s="77"/>
      <c r="I63" s="55">
        <v>168.74</v>
      </c>
    </row>
    <row r="64" spans="1:9" x14ac:dyDescent="0.25">
      <c r="A64" s="40"/>
      <c r="B64" s="76" t="s">
        <v>668</v>
      </c>
      <c r="C64" s="76"/>
      <c r="D64" s="53">
        <v>5</v>
      </c>
      <c r="E64" s="54" t="s">
        <v>41</v>
      </c>
      <c r="F64" s="54" t="s">
        <v>669</v>
      </c>
      <c r="G64" s="77">
        <v>6.4489999999999998</v>
      </c>
      <c r="H64" s="77"/>
      <c r="I64" s="55">
        <v>32.25</v>
      </c>
    </row>
    <row r="65" spans="1:9" x14ac:dyDescent="0.25">
      <c r="A65" s="40"/>
      <c r="B65" s="76" t="s">
        <v>245</v>
      </c>
      <c r="C65" s="76"/>
      <c r="D65" s="53">
        <v>1.2</v>
      </c>
      <c r="E65" s="54" t="s">
        <v>67</v>
      </c>
      <c r="F65" s="54" t="s">
        <v>246</v>
      </c>
      <c r="G65" s="77">
        <v>15.11</v>
      </c>
      <c r="H65" s="77"/>
      <c r="I65" s="55">
        <v>18.13</v>
      </c>
    </row>
    <row r="66" spans="1:9" ht="16.149999999999999" customHeight="1" x14ac:dyDescent="0.25">
      <c r="A66" s="40"/>
      <c r="B66" s="76" t="s">
        <v>247</v>
      </c>
      <c r="C66" s="76"/>
      <c r="D66" s="53">
        <v>1.2</v>
      </c>
      <c r="E66" s="54" t="s">
        <v>67</v>
      </c>
      <c r="F66" s="54" t="s">
        <v>248</v>
      </c>
      <c r="G66" s="77">
        <v>18.809999999999999</v>
      </c>
      <c r="H66" s="77"/>
      <c r="I66" s="55">
        <v>22.57</v>
      </c>
    </row>
    <row r="67" spans="1:9" ht="16.149999999999999" customHeight="1" x14ac:dyDescent="0.25">
      <c r="A67" s="40"/>
      <c r="B67" s="76" t="s">
        <v>670</v>
      </c>
      <c r="C67" s="76"/>
      <c r="D67" s="53">
        <v>1.2</v>
      </c>
      <c r="E67" s="54" t="s">
        <v>67</v>
      </c>
      <c r="F67" s="54" t="s">
        <v>671</v>
      </c>
      <c r="G67" s="77">
        <v>19.43</v>
      </c>
      <c r="H67" s="77"/>
      <c r="I67" s="55">
        <v>23.32</v>
      </c>
    </row>
    <row r="68" spans="1:9" x14ac:dyDescent="0.25">
      <c r="A68" s="40"/>
      <c r="B68" s="40"/>
      <c r="C68" s="40"/>
      <c r="D68" s="53">
        <v>25</v>
      </c>
      <c r="E68" s="54" t="s">
        <v>57</v>
      </c>
      <c r="F68" s="54" t="s">
        <v>58</v>
      </c>
      <c r="G68" s="77">
        <v>467.48</v>
      </c>
      <c r="H68" s="81"/>
      <c r="I68" s="56">
        <v>116.87</v>
      </c>
    </row>
    <row r="69" spans="1:9" x14ac:dyDescent="0.25">
      <c r="A69" s="40"/>
      <c r="B69" s="40"/>
      <c r="C69" s="40"/>
      <c r="D69" s="40"/>
      <c r="E69" s="40"/>
      <c r="F69" s="79" t="s">
        <v>59</v>
      </c>
      <c r="G69" s="79"/>
      <c r="H69" s="75">
        <v>584.35</v>
      </c>
      <c r="I69" s="75"/>
    </row>
    <row r="70" spans="1:9" x14ac:dyDescent="0.25">
      <c r="A70" s="40"/>
      <c r="B70" s="40"/>
      <c r="C70" s="40"/>
      <c r="D70" s="79" t="s">
        <v>351</v>
      </c>
      <c r="E70" s="79"/>
      <c r="F70" s="79"/>
      <c r="G70" s="79"/>
      <c r="H70" s="79"/>
      <c r="I70" s="40"/>
    </row>
    <row r="71" spans="1:9" x14ac:dyDescent="0.25">
      <c r="A71" s="76" t="s">
        <v>352</v>
      </c>
      <c r="B71" s="76"/>
      <c r="C71" s="52" t="s">
        <v>40</v>
      </c>
      <c r="D71" s="78" t="s">
        <v>100</v>
      </c>
      <c r="E71" s="78"/>
      <c r="F71" s="78"/>
      <c r="G71" s="78"/>
      <c r="H71" s="78"/>
      <c r="I71" s="40"/>
    </row>
    <row r="72" spans="1:9" x14ac:dyDescent="0.25">
      <c r="A72" s="40"/>
      <c r="B72" s="76" t="s">
        <v>71</v>
      </c>
      <c r="C72" s="76"/>
      <c r="D72" s="53">
        <v>3</v>
      </c>
      <c r="E72" s="54" t="s">
        <v>67</v>
      </c>
      <c r="F72" s="54" t="s">
        <v>72</v>
      </c>
      <c r="G72" s="77">
        <v>15.08</v>
      </c>
      <c r="H72" s="77"/>
      <c r="I72" s="55">
        <v>45.24</v>
      </c>
    </row>
    <row r="73" spans="1:9" x14ac:dyDescent="0.25">
      <c r="A73" s="40"/>
      <c r="B73" s="40"/>
      <c r="C73" s="40"/>
      <c r="D73" s="53">
        <v>25</v>
      </c>
      <c r="E73" s="54" t="s">
        <v>57</v>
      </c>
      <c r="F73" s="54" t="s">
        <v>58</v>
      </c>
      <c r="G73" s="77">
        <v>45.24</v>
      </c>
      <c r="H73" s="81"/>
      <c r="I73" s="56">
        <v>11.31</v>
      </c>
    </row>
    <row r="74" spans="1:9" ht="16.149999999999999" customHeight="1" x14ac:dyDescent="0.25">
      <c r="A74" s="40"/>
      <c r="B74" s="40"/>
      <c r="C74" s="40"/>
      <c r="D74" s="40"/>
      <c r="E74" s="40"/>
      <c r="F74" s="79" t="s">
        <v>244</v>
      </c>
      <c r="G74" s="79"/>
      <c r="H74" s="75">
        <v>56.55</v>
      </c>
      <c r="I74" s="75"/>
    </row>
    <row r="75" spans="1:9" x14ac:dyDescent="0.25">
      <c r="A75" s="40"/>
      <c r="B75" s="40"/>
      <c r="C75" s="40"/>
      <c r="D75" s="79" t="s">
        <v>353</v>
      </c>
      <c r="E75" s="79"/>
      <c r="F75" s="79"/>
      <c r="G75" s="79"/>
      <c r="H75" s="79"/>
      <c r="I75" s="40"/>
    </row>
    <row r="76" spans="1:9" x14ac:dyDescent="0.25">
      <c r="A76" s="76" t="s">
        <v>354</v>
      </c>
      <c r="B76" s="76"/>
      <c r="C76" s="52" t="s">
        <v>40</v>
      </c>
      <c r="D76" s="78" t="s">
        <v>129</v>
      </c>
      <c r="E76" s="78"/>
      <c r="F76" s="78"/>
      <c r="G76" s="78"/>
      <c r="H76" s="78"/>
      <c r="I76" s="40"/>
    </row>
    <row r="77" spans="1:9" x14ac:dyDescent="0.25">
      <c r="A77" s="40"/>
      <c r="B77" s="76" t="s">
        <v>115</v>
      </c>
      <c r="C77" s="76"/>
      <c r="D77" s="53">
        <v>12</v>
      </c>
      <c r="E77" s="54" t="s">
        <v>37</v>
      </c>
      <c r="F77" s="54" t="s">
        <v>116</v>
      </c>
      <c r="G77" s="77">
        <v>89.16</v>
      </c>
      <c r="H77" s="77"/>
      <c r="I77" s="55">
        <v>1069.92</v>
      </c>
    </row>
    <row r="78" spans="1:9" x14ac:dyDescent="0.25">
      <c r="A78" s="40"/>
      <c r="B78" s="76" t="s">
        <v>117</v>
      </c>
      <c r="C78" s="76"/>
      <c r="D78" s="53">
        <v>12</v>
      </c>
      <c r="E78" s="54" t="s">
        <v>37</v>
      </c>
      <c r="F78" s="54" t="s">
        <v>118</v>
      </c>
      <c r="G78" s="77">
        <v>4.5199999999999996</v>
      </c>
      <c r="H78" s="77"/>
      <c r="I78" s="55">
        <v>54.24</v>
      </c>
    </row>
    <row r="79" spans="1:9" x14ac:dyDescent="0.25">
      <c r="A79" s="40"/>
      <c r="B79" s="76" t="s">
        <v>119</v>
      </c>
      <c r="C79" s="76"/>
      <c r="D79" s="53">
        <v>45</v>
      </c>
      <c r="E79" s="54" t="s">
        <v>41</v>
      </c>
      <c r="F79" s="54" t="s">
        <v>120</v>
      </c>
      <c r="G79" s="77">
        <v>13.12</v>
      </c>
      <c r="H79" s="77"/>
      <c r="I79" s="55">
        <v>590.4</v>
      </c>
    </row>
    <row r="80" spans="1:9" x14ac:dyDescent="0.25">
      <c r="A80" s="40"/>
      <c r="B80" s="76" t="s">
        <v>177</v>
      </c>
      <c r="C80" s="76"/>
      <c r="D80" s="53">
        <v>1</v>
      </c>
      <c r="E80" s="54" t="s">
        <v>40</v>
      </c>
      <c r="F80" s="54" t="s">
        <v>355</v>
      </c>
      <c r="G80" s="77">
        <v>702.56</v>
      </c>
      <c r="H80" s="77"/>
      <c r="I80" s="55">
        <v>702.56</v>
      </c>
    </row>
    <row r="81" spans="1:9" ht="16.149999999999999" customHeight="1" x14ac:dyDescent="0.25">
      <c r="A81" s="40"/>
      <c r="B81" s="40"/>
      <c r="C81" s="40"/>
      <c r="D81" s="53">
        <v>25</v>
      </c>
      <c r="E81" s="54" t="s">
        <v>57</v>
      </c>
      <c r="F81" s="54" t="s">
        <v>58</v>
      </c>
      <c r="G81" s="77">
        <v>2417.12</v>
      </c>
      <c r="H81" s="81"/>
      <c r="I81" s="56">
        <v>604.28</v>
      </c>
    </row>
    <row r="82" spans="1:9" x14ac:dyDescent="0.25">
      <c r="A82" s="40"/>
      <c r="B82" s="40"/>
      <c r="C82" s="40"/>
      <c r="D82" s="40"/>
      <c r="E82" s="40"/>
      <c r="F82" s="79" t="s">
        <v>244</v>
      </c>
      <c r="G82" s="79"/>
      <c r="H82" s="75">
        <v>3021.4</v>
      </c>
      <c r="I82" s="75"/>
    </row>
    <row r="83" spans="1:9" x14ac:dyDescent="0.25">
      <c r="A83" s="76" t="s">
        <v>356</v>
      </c>
      <c r="B83" s="76"/>
      <c r="C83" s="52" t="s">
        <v>40</v>
      </c>
      <c r="D83" s="78" t="s">
        <v>130</v>
      </c>
      <c r="E83" s="78"/>
      <c r="F83" s="78"/>
      <c r="G83" s="78"/>
      <c r="H83" s="78"/>
      <c r="I83" s="40"/>
    </row>
    <row r="84" spans="1:9" x14ac:dyDescent="0.25">
      <c r="A84" s="40"/>
      <c r="B84" s="76" t="s">
        <v>115</v>
      </c>
      <c r="C84" s="76"/>
      <c r="D84" s="53">
        <v>12</v>
      </c>
      <c r="E84" s="54" t="s">
        <v>37</v>
      </c>
      <c r="F84" s="54" t="s">
        <v>116</v>
      </c>
      <c r="G84" s="77">
        <v>89.16</v>
      </c>
      <c r="H84" s="77"/>
      <c r="I84" s="55">
        <v>1069.92</v>
      </c>
    </row>
    <row r="85" spans="1:9" x14ac:dyDescent="0.25">
      <c r="A85" s="40"/>
      <c r="B85" s="76" t="s">
        <v>117</v>
      </c>
      <c r="C85" s="76"/>
      <c r="D85" s="53">
        <v>12</v>
      </c>
      <c r="E85" s="54" t="s">
        <v>37</v>
      </c>
      <c r="F85" s="54" t="s">
        <v>118</v>
      </c>
      <c r="G85" s="77">
        <v>4.5199999999999996</v>
      </c>
      <c r="H85" s="77"/>
      <c r="I85" s="55">
        <v>54.24</v>
      </c>
    </row>
    <row r="86" spans="1:9" x14ac:dyDescent="0.25">
      <c r="A86" s="40"/>
      <c r="B86" s="76" t="s">
        <v>119</v>
      </c>
      <c r="C86" s="76"/>
      <c r="D86" s="53">
        <v>60</v>
      </c>
      <c r="E86" s="54" t="s">
        <v>41</v>
      </c>
      <c r="F86" s="54" t="s">
        <v>120</v>
      </c>
      <c r="G86" s="77">
        <v>13.12</v>
      </c>
      <c r="H86" s="77"/>
      <c r="I86" s="55">
        <v>787.2</v>
      </c>
    </row>
    <row r="87" spans="1:9" x14ac:dyDescent="0.25">
      <c r="A87" s="40"/>
      <c r="B87" s="76" t="s">
        <v>177</v>
      </c>
      <c r="C87" s="76"/>
      <c r="D87" s="53">
        <v>1</v>
      </c>
      <c r="E87" s="54" t="s">
        <v>40</v>
      </c>
      <c r="F87" s="54" t="s">
        <v>355</v>
      </c>
      <c r="G87" s="77">
        <v>702.56</v>
      </c>
      <c r="H87" s="77"/>
      <c r="I87" s="55">
        <v>702.56</v>
      </c>
    </row>
    <row r="88" spans="1:9" ht="16.149999999999999" customHeight="1" x14ac:dyDescent="0.25">
      <c r="A88" s="40"/>
      <c r="B88" s="40"/>
      <c r="C88" s="40"/>
      <c r="D88" s="53">
        <v>25</v>
      </c>
      <c r="E88" s="54" t="s">
        <v>57</v>
      </c>
      <c r="F88" s="54" t="s">
        <v>58</v>
      </c>
      <c r="G88" s="77">
        <v>2613.92</v>
      </c>
      <c r="H88" s="81"/>
      <c r="I88" s="56">
        <v>653.48</v>
      </c>
    </row>
    <row r="89" spans="1:9" ht="16.149999999999999" customHeight="1" x14ac:dyDescent="0.25">
      <c r="A89" s="40"/>
      <c r="B89" s="40"/>
      <c r="C89" s="40"/>
      <c r="D89" s="40"/>
      <c r="E89" s="40"/>
      <c r="F89" s="79" t="s">
        <v>244</v>
      </c>
      <c r="G89" s="79"/>
      <c r="H89" s="75">
        <v>3267.4</v>
      </c>
      <c r="I89" s="75"/>
    </row>
    <row r="90" spans="1:9" x14ac:dyDescent="0.25">
      <c r="A90" s="76" t="s">
        <v>357</v>
      </c>
      <c r="B90" s="76"/>
      <c r="C90" s="52" t="s">
        <v>40</v>
      </c>
      <c r="D90" s="78" t="s">
        <v>276</v>
      </c>
      <c r="E90" s="78"/>
      <c r="F90" s="78"/>
      <c r="G90" s="78"/>
      <c r="H90" s="78"/>
      <c r="I90" s="40"/>
    </row>
    <row r="91" spans="1:9" x14ac:dyDescent="0.25">
      <c r="A91" s="40"/>
      <c r="B91" s="76" t="s">
        <v>115</v>
      </c>
      <c r="C91" s="76"/>
      <c r="D91" s="53">
        <v>12</v>
      </c>
      <c r="E91" s="54" t="s">
        <v>37</v>
      </c>
      <c r="F91" s="54" t="s">
        <v>116</v>
      </c>
      <c r="G91" s="77">
        <v>89.16</v>
      </c>
      <c r="H91" s="77"/>
      <c r="I91" s="55">
        <v>1069.92</v>
      </c>
    </row>
    <row r="92" spans="1:9" x14ac:dyDescent="0.25">
      <c r="A92" s="40"/>
      <c r="B92" s="76" t="s">
        <v>117</v>
      </c>
      <c r="C92" s="76"/>
      <c r="D92" s="53">
        <v>12</v>
      </c>
      <c r="E92" s="54" t="s">
        <v>37</v>
      </c>
      <c r="F92" s="54" t="s">
        <v>118</v>
      </c>
      <c r="G92" s="77">
        <v>4.5199999999999996</v>
      </c>
      <c r="H92" s="77"/>
      <c r="I92" s="55">
        <v>54.24</v>
      </c>
    </row>
    <row r="93" spans="1:9" x14ac:dyDescent="0.25">
      <c r="A93" s="40"/>
      <c r="B93" s="76" t="s">
        <v>119</v>
      </c>
      <c r="C93" s="76"/>
      <c r="D93" s="53">
        <v>80</v>
      </c>
      <c r="E93" s="54" t="s">
        <v>41</v>
      </c>
      <c r="F93" s="54" t="s">
        <v>120</v>
      </c>
      <c r="G93" s="77">
        <v>13.12</v>
      </c>
      <c r="H93" s="77"/>
      <c r="I93" s="55">
        <v>1049.5999999999999</v>
      </c>
    </row>
    <row r="94" spans="1:9" x14ac:dyDescent="0.25">
      <c r="A94" s="40"/>
      <c r="B94" s="76" t="s">
        <v>233</v>
      </c>
      <c r="C94" s="76"/>
      <c r="D94" s="53">
        <v>1</v>
      </c>
      <c r="E94" s="54" t="s">
        <v>40</v>
      </c>
      <c r="F94" s="54" t="s">
        <v>358</v>
      </c>
      <c r="G94" s="77">
        <v>723.78</v>
      </c>
      <c r="H94" s="77"/>
      <c r="I94" s="55">
        <v>723.78</v>
      </c>
    </row>
    <row r="95" spans="1:9" x14ac:dyDescent="0.25">
      <c r="A95" s="40"/>
      <c r="B95" s="40"/>
      <c r="C95" s="40"/>
      <c r="D95" s="53">
        <v>25</v>
      </c>
      <c r="E95" s="54" t="s">
        <v>57</v>
      </c>
      <c r="F95" s="54" t="s">
        <v>58</v>
      </c>
      <c r="G95" s="77">
        <v>2897.54</v>
      </c>
      <c r="H95" s="81"/>
      <c r="I95" s="56">
        <v>724.39</v>
      </c>
    </row>
    <row r="96" spans="1:9" ht="16.149999999999999" customHeight="1" x14ac:dyDescent="0.25">
      <c r="A96" s="40"/>
      <c r="B96" s="40"/>
      <c r="C96" s="40"/>
      <c r="D96" s="40"/>
      <c r="E96" s="40"/>
      <c r="F96" s="79" t="s">
        <v>244</v>
      </c>
      <c r="G96" s="79"/>
      <c r="H96" s="75">
        <v>3621.93</v>
      </c>
      <c r="I96" s="75"/>
    </row>
    <row r="97" spans="1:9" ht="16.149999999999999" customHeight="1" x14ac:dyDescent="0.25">
      <c r="A97" s="40"/>
      <c r="B97" s="40"/>
      <c r="C97" s="40"/>
      <c r="D97" s="79" t="s">
        <v>359</v>
      </c>
      <c r="E97" s="79"/>
      <c r="F97" s="79"/>
      <c r="G97" s="79"/>
      <c r="H97" s="79"/>
      <c r="I97" s="40"/>
    </row>
    <row r="98" spans="1:9" x14ac:dyDescent="0.25">
      <c r="A98" s="76" t="s">
        <v>360</v>
      </c>
      <c r="B98" s="76"/>
      <c r="C98" s="52" t="s">
        <v>37</v>
      </c>
      <c r="D98" s="78" t="s">
        <v>101</v>
      </c>
      <c r="E98" s="78"/>
      <c r="F98" s="78"/>
      <c r="G98" s="78"/>
      <c r="H98" s="78"/>
      <c r="I98" s="40"/>
    </row>
    <row r="99" spans="1:9" x14ac:dyDescent="0.25">
      <c r="A99" s="40"/>
      <c r="B99" s="76" t="s">
        <v>180</v>
      </c>
      <c r="C99" s="76"/>
      <c r="D99" s="53">
        <v>34</v>
      </c>
      <c r="E99" s="54" t="s">
        <v>38</v>
      </c>
      <c r="F99" s="54" t="s">
        <v>181</v>
      </c>
      <c r="G99" s="77">
        <v>0.8</v>
      </c>
      <c r="H99" s="77"/>
      <c r="I99" s="55">
        <v>27.2</v>
      </c>
    </row>
    <row r="100" spans="1:9" x14ac:dyDescent="0.25">
      <c r="A100" s="40"/>
      <c r="B100" s="76" t="s">
        <v>75</v>
      </c>
      <c r="C100" s="76"/>
      <c r="D100" s="53">
        <v>0.02</v>
      </c>
      <c r="E100" s="54" t="s">
        <v>40</v>
      </c>
      <c r="F100" s="54" t="s">
        <v>76</v>
      </c>
      <c r="G100" s="77">
        <v>385.91</v>
      </c>
      <c r="H100" s="77"/>
      <c r="I100" s="55">
        <v>7.72</v>
      </c>
    </row>
    <row r="101" spans="1:9" x14ac:dyDescent="0.25">
      <c r="A101" s="40"/>
      <c r="B101" s="76" t="s">
        <v>73</v>
      </c>
      <c r="C101" s="76"/>
      <c r="D101" s="53">
        <v>1</v>
      </c>
      <c r="E101" s="54" t="s">
        <v>67</v>
      </c>
      <c r="F101" s="54" t="s">
        <v>74</v>
      </c>
      <c r="G101" s="77">
        <v>18.91</v>
      </c>
      <c r="H101" s="77"/>
      <c r="I101" s="55">
        <v>18.91</v>
      </c>
    </row>
    <row r="102" spans="1:9" x14ac:dyDescent="0.25">
      <c r="A102" s="40"/>
      <c r="B102" s="76" t="s">
        <v>71</v>
      </c>
      <c r="C102" s="76"/>
      <c r="D102" s="53">
        <v>0.5</v>
      </c>
      <c r="E102" s="54" t="s">
        <v>67</v>
      </c>
      <c r="F102" s="54" t="s">
        <v>72</v>
      </c>
      <c r="G102" s="77">
        <v>15.08</v>
      </c>
      <c r="H102" s="77"/>
      <c r="I102" s="55">
        <v>7.54</v>
      </c>
    </row>
    <row r="103" spans="1:9" x14ac:dyDescent="0.25">
      <c r="A103" s="40"/>
      <c r="B103" s="40"/>
      <c r="C103" s="40"/>
      <c r="D103" s="53">
        <v>25</v>
      </c>
      <c r="E103" s="54" t="s">
        <v>57</v>
      </c>
      <c r="F103" s="54" t="s">
        <v>58</v>
      </c>
      <c r="G103" s="77">
        <v>61.37</v>
      </c>
      <c r="H103" s="81"/>
      <c r="I103" s="56">
        <v>15.34</v>
      </c>
    </row>
    <row r="104" spans="1:9" x14ac:dyDescent="0.25">
      <c r="A104" s="40"/>
      <c r="B104" s="40"/>
      <c r="C104" s="40"/>
      <c r="D104" s="40"/>
      <c r="E104" s="40"/>
      <c r="F104" s="79" t="s">
        <v>59</v>
      </c>
      <c r="G104" s="79"/>
      <c r="H104" s="75">
        <v>76.709999999999994</v>
      </c>
      <c r="I104" s="75"/>
    </row>
    <row r="105" spans="1:9" x14ac:dyDescent="0.25">
      <c r="A105" s="40"/>
      <c r="B105" s="40"/>
      <c r="C105" s="40"/>
      <c r="D105" s="79" t="s">
        <v>361</v>
      </c>
      <c r="E105" s="79"/>
      <c r="F105" s="79"/>
      <c r="G105" s="79"/>
      <c r="H105" s="79"/>
      <c r="I105" s="40"/>
    </row>
    <row r="106" spans="1:9" ht="16.149999999999999" customHeight="1" x14ac:dyDescent="0.25">
      <c r="A106" s="76" t="s">
        <v>549</v>
      </c>
      <c r="B106" s="76"/>
      <c r="C106" s="52" t="s">
        <v>37</v>
      </c>
      <c r="D106" s="78" t="s">
        <v>540</v>
      </c>
      <c r="E106" s="78"/>
      <c r="F106" s="78"/>
      <c r="G106" s="78"/>
      <c r="H106" s="78"/>
      <c r="I106" s="40"/>
    </row>
    <row r="107" spans="1:9" x14ac:dyDescent="0.25">
      <c r="A107" s="40"/>
      <c r="B107" s="76" t="s">
        <v>550</v>
      </c>
      <c r="C107" s="76"/>
      <c r="D107" s="53">
        <v>4.5999999999999999E-2</v>
      </c>
      <c r="E107" s="54" t="s">
        <v>61</v>
      </c>
      <c r="F107" s="54" t="s">
        <v>551</v>
      </c>
      <c r="G107" s="77">
        <v>285</v>
      </c>
      <c r="H107" s="77"/>
      <c r="I107" s="55">
        <v>13.11</v>
      </c>
    </row>
    <row r="108" spans="1:9" x14ac:dyDescent="0.25">
      <c r="A108" s="40"/>
      <c r="B108" s="76" t="s">
        <v>182</v>
      </c>
      <c r="C108" s="76"/>
      <c r="D108" s="53">
        <v>0.19</v>
      </c>
      <c r="E108" s="54" t="s">
        <v>41</v>
      </c>
      <c r="F108" s="54" t="s">
        <v>183</v>
      </c>
      <c r="G108" s="77">
        <v>20.399999999999999</v>
      </c>
      <c r="H108" s="77"/>
      <c r="I108" s="55">
        <v>3.88</v>
      </c>
    </row>
    <row r="109" spans="1:9" x14ac:dyDescent="0.25">
      <c r="A109" s="40"/>
      <c r="B109" s="76" t="s">
        <v>552</v>
      </c>
      <c r="C109" s="76"/>
      <c r="D109" s="53">
        <v>2.1000000000000001E-2</v>
      </c>
      <c r="E109" s="54" t="s">
        <v>38</v>
      </c>
      <c r="F109" s="54" t="s">
        <v>553</v>
      </c>
      <c r="G109" s="77">
        <v>155.04</v>
      </c>
      <c r="H109" s="77"/>
      <c r="I109" s="55">
        <v>3.26</v>
      </c>
    </row>
    <row r="110" spans="1:9" x14ac:dyDescent="0.25">
      <c r="A110" s="40"/>
      <c r="B110" s="76" t="s">
        <v>554</v>
      </c>
      <c r="C110" s="76"/>
      <c r="D110" s="53">
        <v>0.15</v>
      </c>
      <c r="E110" s="54" t="s">
        <v>61</v>
      </c>
      <c r="F110" s="54" t="s">
        <v>555</v>
      </c>
      <c r="G110" s="77">
        <v>94.92</v>
      </c>
      <c r="H110" s="77"/>
      <c r="I110" s="55">
        <v>14.24</v>
      </c>
    </row>
    <row r="111" spans="1:9" x14ac:dyDescent="0.25">
      <c r="A111" s="40"/>
      <c r="B111" s="76" t="s">
        <v>184</v>
      </c>
      <c r="C111" s="76"/>
      <c r="D111" s="53">
        <v>1.5</v>
      </c>
      <c r="E111" s="54" t="s">
        <v>67</v>
      </c>
      <c r="F111" s="54" t="s">
        <v>185</v>
      </c>
      <c r="G111" s="77">
        <v>15.05</v>
      </c>
      <c r="H111" s="77"/>
      <c r="I111" s="55">
        <v>22.58</v>
      </c>
    </row>
    <row r="112" spans="1:9" x14ac:dyDescent="0.25">
      <c r="A112" s="40"/>
      <c r="B112" s="76" t="s">
        <v>66</v>
      </c>
      <c r="C112" s="76"/>
      <c r="D112" s="53">
        <v>1.5</v>
      </c>
      <c r="E112" s="54" t="s">
        <v>67</v>
      </c>
      <c r="F112" s="54" t="s">
        <v>68</v>
      </c>
      <c r="G112" s="77">
        <v>18.75</v>
      </c>
      <c r="H112" s="77"/>
      <c r="I112" s="55">
        <v>28.13</v>
      </c>
    </row>
    <row r="113" spans="1:9" ht="16.149999999999999" customHeight="1" x14ac:dyDescent="0.25">
      <c r="A113" s="40"/>
      <c r="B113" s="40"/>
      <c r="C113" s="40"/>
      <c r="D113" s="53">
        <v>25</v>
      </c>
      <c r="E113" s="54" t="s">
        <v>57</v>
      </c>
      <c r="F113" s="54" t="s">
        <v>58</v>
      </c>
      <c r="G113" s="77">
        <v>85.2</v>
      </c>
      <c r="H113" s="81"/>
      <c r="I113" s="56">
        <v>21.3</v>
      </c>
    </row>
    <row r="114" spans="1:9" x14ac:dyDescent="0.25">
      <c r="A114" s="40"/>
      <c r="B114" s="40"/>
      <c r="C114" s="40"/>
      <c r="D114" s="40"/>
      <c r="E114" s="40"/>
      <c r="F114" s="79" t="s">
        <v>59</v>
      </c>
      <c r="G114" s="79"/>
      <c r="H114" s="75">
        <v>106.5</v>
      </c>
      <c r="I114" s="75"/>
    </row>
    <row r="115" spans="1:9" x14ac:dyDescent="0.25">
      <c r="A115" s="76" t="s">
        <v>364</v>
      </c>
      <c r="B115" s="76"/>
      <c r="C115" s="52" t="s">
        <v>38</v>
      </c>
      <c r="D115" s="78" t="s">
        <v>283</v>
      </c>
      <c r="E115" s="78"/>
      <c r="F115" s="78"/>
      <c r="G115" s="78"/>
      <c r="H115" s="78"/>
      <c r="I115" s="40"/>
    </row>
    <row r="116" spans="1:9" x14ac:dyDescent="0.25">
      <c r="A116" s="40"/>
      <c r="B116" s="76" t="s">
        <v>365</v>
      </c>
      <c r="C116" s="76"/>
      <c r="D116" s="53">
        <v>1.3</v>
      </c>
      <c r="E116" s="54" t="s">
        <v>38</v>
      </c>
      <c r="F116" s="54" t="s">
        <v>366</v>
      </c>
      <c r="G116" s="77">
        <v>112.5</v>
      </c>
      <c r="H116" s="77"/>
      <c r="I116" s="55">
        <v>146.25</v>
      </c>
    </row>
    <row r="117" spans="1:9" x14ac:dyDescent="0.25">
      <c r="A117" s="40"/>
      <c r="B117" s="76" t="s">
        <v>367</v>
      </c>
      <c r="C117" s="76"/>
      <c r="D117" s="53">
        <v>8</v>
      </c>
      <c r="E117" s="54" t="s">
        <v>38</v>
      </c>
      <c r="F117" s="54" t="s">
        <v>368</v>
      </c>
      <c r="G117" s="77">
        <v>3.94</v>
      </c>
      <c r="H117" s="77"/>
      <c r="I117" s="55">
        <v>31.52</v>
      </c>
    </row>
    <row r="118" spans="1:9" x14ac:dyDescent="0.25">
      <c r="A118" s="40"/>
      <c r="B118" s="76" t="s">
        <v>184</v>
      </c>
      <c r="C118" s="76"/>
      <c r="D118" s="53">
        <v>3.5</v>
      </c>
      <c r="E118" s="54" t="s">
        <v>67</v>
      </c>
      <c r="F118" s="54" t="s">
        <v>185</v>
      </c>
      <c r="G118" s="77">
        <v>15.05</v>
      </c>
      <c r="H118" s="77"/>
      <c r="I118" s="55">
        <v>52.68</v>
      </c>
    </row>
    <row r="119" spans="1:9" ht="16.149999999999999" customHeight="1" x14ac:dyDescent="0.25">
      <c r="A119" s="40"/>
      <c r="B119" s="76" t="s">
        <v>66</v>
      </c>
      <c r="C119" s="76"/>
      <c r="D119" s="53">
        <v>3.5</v>
      </c>
      <c r="E119" s="54" t="s">
        <v>67</v>
      </c>
      <c r="F119" s="54" t="s">
        <v>68</v>
      </c>
      <c r="G119" s="77">
        <v>18.75</v>
      </c>
      <c r="H119" s="77"/>
      <c r="I119" s="55">
        <v>65.63</v>
      </c>
    </row>
    <row r="120" spans="1:9" x14ac:dyDescent="0.25">
      <c r="A120" s="40"/>
      <c r="B120" s="40"/>
      <c r="C120" s="40"/>
      <c r="D120" s="53">
        <v>25</v>
      </c>
      <c r="E120" s="54" t="s">
        <v>57</v>
      </c>
      <c r="F120" s="54" t="s">
        <v>58</v>
      </c>
      <c r="G120" s="77">
        <v>296.08</v>
      </c>
      <c r="H120" s="81"/>
      <c r="I120" s="56">
        <v>74.02</v>
      </c>
    </row>
    <row r="121" spans="1:9" x14ac:dyDescent="0.25">
      <c r="A121" s="40"/>
      <c r="B121" s="40"/>
      <c r="C121" s="40"/>
      <c r="D121" s="40"/>
      <c r="E121" s="40"/>
      <c r="F121" s="79" t="s">
        <v>238</v>
      </c>
      <c r="G121" s="79"/>
      <c r="H121" s="75">
        <v>370.1</v>
      </c>
      <c r="I121" s="75"/>
    </row>
    <row r="122" spans="1:9" x14ac:dyDescent="0.25">
      <c r="A122" s="76" t="s">
        <v>369</v>
      </c>
      <c r="B122" s="76"/>
      <c r="C122" s="52" t="s">
        <v>37</v>
      </c>
      <c r="D122" s="78" t="s">
        <v>284</v>
      </c>
      <c r="E122" s="78"/>
      <c r="F122" s="78"/>
      <c r="G122" s="78"/>
      <c r="H122" s="78"/>
      <c r="I122" s="40"/>
    </row>
    <row r="123" spans="1:9" x14ac:dyDescent="0.25">
      <c r="A123" s="40"/>
      <c r="B123" s="76" t="s">
        <v>370</v>
      </c>
      <c r="C123" s="76"/>
      <c r="D123" s="53">
        <v>26</v>
      </c>
      <c r="E123" s="54" t="s">
        <v>38</v>
      </c>
      <c r="F123" s="54" t="s">
        <v>371</v>
      </c>
      <c r="G123" s="77">
        <v>0.99</v>
      </c>
      <c r="H123" s="77"/>
      <c r="I123" s="55">
        <v>25.74</v>
      </c>
    </row>
    <row r="124" spans="1:9" x14ac:dyDescent="0.25">
      <c r="A124" s="40"/>
      <c r="B124" s="76" t="s">
        <v>71</v>
      </c>
      <c r="C124" s="76"/>
      <c r="D124" s="53">
        <v>1.5</v>
      </c>
      <c r="E124" s="54" t="s">
        <v>67</v>
      </c>
      <c r="F124" s="54" t="s">
        <v>72</v>
      </c>
      <c r="G124" s="77">
        <v>15.08</v>
      </c>
      <c r="H124" s="77"/>
      <c r="I124" s="55">
        <v>22.62</v>
      </c>
    </row>
    <row r="125" spans="1:9" x14ac:dyDescent="0.25">
      <c r="A125" s="40"/>
      <c r="B125" s="76" t="s">
        <v>186</v>
      </c>
      <c r="C125" s="76"/>
      <c r="D125" s="53">
        <v>0.75</v>
      </c>
      <c r="E125" s="54" t="s">
        <v>67</v>
      </c>
      <c r="F125" s="54" t="s">
        <v>121</v>
      </c>
      <c r="G125" s="77">
        <v>18.71</v>
      </c>
      <c r="H125" s="77"/>
      <c r="I125" s="55">
        <v>14.03</v>
      </c>
    </row>
    <row r="126" spans="1:9" ht="16.149999999999999" customHeight="1" x14ac:dyDescent="0.25">
      <c r="A126" s="40"/>
      <c r="B126" s="40"/>
      <c r="C126" s="40"/>
      <c r="D126" s="53">
        <v>25</v>
      </c>
      <c r="E126" s="54" t="s">
        <v>57</v>
      </c>
      <c r="F126" s="54" t="s">
        <v>58</v>
      </c>
      <c r="G126" s="77">
        <v>62.39</v>
      </c>
      <c r="H126" s="81"/>
      <c r="I126" s="56">
        <v>15.6</v>
      </c>
    </row>
    <row r="127" spans="1:9" ht="16.149999999999999" customHeight="1" x14ac:dyDescent="0.25">
      <c r="A127" s="40"/>
      <c r="B127" s="40"/>
      <c r="C127" s="40"/>
      <c r="D127" s="40"/>
      <c r="E127" s="40"/>
      <c r="F127" s="79" t="s">
        <v>59</v>
      </c>
      <c r="G127" s="79"/>
      <c r="H127" s="75">
        <v>77.989999999999995</v>
      </c>
      <c r="I127" s="75"/>
    </row>
    <row r="128" spans="1:9" x14ac:dyDescent="0.25">
      <c r="A128" s="76" t="s">
        <v>372</v>
      </c>
      <c r="B128" s="76"/>
      <c r="C128" s="52" t="s">
        <v>42</v>
      </c>
      <c r="D128" s="78" t="s">
        <v>232</v>
      </c>
      <c r="E128" s="78"/>
      <c r="F128" s="78"/>
      <c r="G128" s="78"/>
      <c r="H128" s="78"/>
      <c r="I128" s="40"/>
    </row>
    <row r="129" spans="1:9" x14ac:dyDescent="0.25">
      <c r="A129" s="40"/>
      <c r="B129" s="76" t="s">
        <v>234</v>
      </c>
      <c r="C129" s="76"/>
      <c r="D129" s="53">
        <v>3</v>
      </c>
      <c r="E129" s="54" t="s">
        <v>38</v>
      </c>
      <c r="F129" s="54" t="s">
        <v>232</v>
      </c>
      <c r="G129" s="77">
        <v>3.3</v>
      </c>
      <c r="H129" s="77"/>
      <c r="I129" s="55">
        <v>9.9</v>
      </c>
    </row>
    <row r="130" spans="1:9" x14ac:dyDescent="0.25">
      <c r="A130" s="40"/>
      <c r="B130" s="76" t="s">
        <v>189</v>
      </c>
      <c r="C130" s="76"/>
      <c r="D130" s="53">
        <v>2E-3</v>
      </c>
      <c r="E130" s="54" t="s">
        <v>40</v>
      </c>
      <c r="F130" s="54" t="s">
        <v>190</v>
      </c>
      <c r="G130" s="77">
        <v>451.64</v>
      </c>
      <c r="H130" s="77"/>
      <c r="I130" s="55">
        <v>0.9</v>
      </c>
    </row>
    <row r="131" spans="1:9" x14ac:dyDescent="0.25">
      <c r="A131" s="40"/>
      <c r="B131" s="76" t="s">
        <v>71</v>
      </c>
      <c r="C131" s="76"/>
      <c r="D131" s="53">
        <v>0.2</v>
      </c>
      <c r="E131" s="54" t="s">
        <v>67</v>
      </c>
      <c r="F131" s="54" t="s">
        <v>72</v>
      </c>
      <c r="G131" s="77">
        <v>15.08</v>
      </c>
      <c r="H131" s="77"/>
      <c r="I131" s="55">
        <v>3.02</v>
      </c>
    </row>
    <row r="132" spans="1:9" x14ac:dyDescent="0.25">
      <c r="A132" s="40"/>
      <c r="B132" s="76" t="s">
        <v>186</v>
      </c>
      <c r="C132" s="76"/>
      <c r="D132" s="53">
        <v>0.2</v>
      </c>
      <c r="E132" s="54" t="s">
        <v>67</v>
      </c>
      <c r="F132" s="54" t="s">
        <v>121</v>
      </c>
      <c r="G132" s="77">
        <v>18.71</v>
      </c>
      <c r="H132" s="77"/>
      <c r="I132" s="55">
        <v>3.74</v>
      </c>
    </row>
    <row r="133" spans="1:9" x14ac:dyDescent="0.25">
      <c r="A133" s="40"/>
      <c r="B133" s="40"/>
      <c r="C133" s="40"/>
      <c r="D133" s="53">
        <v>25</v>
      </c>
      <c r="E133" s="54" t="s">
        <v>57</v>
      </c>
      <c r="F133" s="54" t="s">
        <v>58</v>
      </c>
      <c r="G133" s="77">
        <v>17.559999999999999</v>
      </c>
      <c r="H133" s="81"/>
      <c r="I133" s="56">
        <v>4.3899999999999997</v>
      </c>
    </row>
    <row r="134" spans="1:9" ht="16.149999999999999" customHeight="1" x14ac:dyDescent="0.25">
      <c r="A134" s="40"/>
      <c r="B134" s="40"/>
      <c r="C134" s="40"/>
      <c r="D134" s="40"/>
      <c r="E134" s="40"/>
      <c r="F134" s="79" t="s">
        <v>249</v>
      </c>
      <c r="G134" s="79"/>
      <c r="H134" s="75">
        <v>21.95</v>
      </c>
      <c r="I134" s="75"/>
    </row>
    <row r="135" spans="1:9" x14ac:dyDescent="0.25">
      <c r="A135" s="40"/>
      <c r="B135" s="40"/>
      <c r="C135" s="40"/>
      <c r="D135" s="79" t="s">
        <v>373</v>
      </c>
      <c r="E135" s="79"/>
      <c r="F135" s="79"/>
      <c r="G135" s="79"/>
      <c r="H135" s="79"/>
      <c r="I135" s="40"/>
    </row>
    <row r="136" spans="1:9" x14ac:dyDescent="0.25">
      <c r="A136" s="76" t="s">
        <v>374</v>
      </c>
      <c r="B136" s="76"/>
      <c r="C136" s="52" t="s">
        <v>37</v>
      </c>
      <c r="D136" s="78" t="s">
        <v>290</v>
      </c>
      <c r="E136" s="78"/>
      <c r="F136" s="78"/>
      <c r="G136" s="78"/>
      <c r="H136" s="78"/>
      <c r="I136" s="40"/>
    </row>
    <row r="137" spans="1:9" x14ac:dyDescent="0.25">
      <c r="A137" s="40"/>
      <c r="B137" s="76" t="s">
        <v>187</v>
      </c>
      <c r="C137" s="76"/>
      <c r="D137" s="53">
        <v>0.4</v>
      </c>
      <c r="E137" s="54" t="s">
        <v>79</v>
      </c>
      <c r="F137" s="54" t="s">
        <v>375</v>
      </c>
      <c r="G137" s="77">
        <v>20.32</v>
      </c>
      <c r="H137" s="77"/>
      <c r="I137" s="55">
        <v>8.1300000000000008</v>
      </c>
    </row>
    <row r="138" spans="1:9" x14ac:dyDescent="0.25">
      <c r="A138" s="40"/>
      <c r="B138" s="76" t="s">
        <v>188</v>
      </c>
      <c r="C138" s="76"/>
      <c r="D138" s="53">
        <v>1.05</v>
      </c>
      <c r="E138" s="54" t="s">
        <v>37</v>
      </c>
      <c r="F138" s="54" t="s">
        <v>376</v>
      </c>
      <c r="G138" s="77">
        <v>40.619999999999997</v>
      </c>
      <c r="H138" s="77"/>
      <c r="I138" s="55">
        <v>42.65</v>
      </c>
    </row>
    <row r="139" spans="1:9" x14ac:dyDescent="0.25">
      <c r="A139" s="40"/>
      <c r="B139" s="76" t="s">
        <v>69</v>
      </c>
      <c r="C139" s="76"/>
      <c r="D139" s="53">
        <v>0.3</v>
      </c>
      <c r="E139" s="54" t="s">
        <v>67</v>
      </c>
      <c r="F139" s="54" t="s">
        <v>70</v>
      </c>
      <c r="G139" s="77">
        <v>19.920000000000002</v>
      </c>
      <c r="H139" s="77"/>
      <c r="I139" s="55">
        <v>5.98</v>
      </c>
    </row>
    <row r="140" spans="1:9" ht="16.149999999999999" customHeight="1" x14ac:dyDescent="0.25">
      <c r="A140" s="40"/>
      <c r="B140" s="76" t="s">
        <v>71</v>
      </c>
      <c r="C140" s="76"/>
      <c r="D140" s="53">
        <v>0.3</v>
      </c>
      <c r="E140" s="54" t="s">
        <v>67</v>
      </c>
      <c r="F140" s="54" t="s">
        <v>72</v>
      </c>
      <c r="G140" s="77">
        <v>15.08</v>
      </c>
      <c r="H140" s="77"/>
      <c r="I140" s="55">
        <v>4.5199999999999996</v>
      </c>
    </row>
    <row r="141" spans="1:9" ht="16.149999999999999" customHeight="1" x14ac:dyDescent="0.25">
      <c r="A141" s="40"/>
      <c r="B141" s="40"/>
      <c r="C141" s="40"/>
      <c r="D141" s="53">
        <v>25</v>
      </c>
      <c r="E141" s="54" t="s">
        <v>57</v>
      </c>
      <c r="F141" s="54" t="s">
        <v>58</v>
      </c>
      <c r="G141" s="77">
        <v>61.28</v>
      </c>
      <c r="H141" s="81"/>
      <c r="I141" s="56">
        <v>15.32</v>
      </c>
    </row>
    <row r="142" spans="1:9" x14ac:dyDescent="0.25">
      <c r="A142" s="40"/>
      <c r="B142" s="40"/>
      <c r="C142" s="40"/>
      <c r="D142" s="40"/>
      <c r="E142" s="40"/>
      <c r="F142" s="79" t="s">
        <v>59</v>
      </c>
      <c r="G142" s="79"/>
      <c r="H142" s="75">
        <v>76.599999999999994</v>
      </c>
      <c r="I142" s="75"/>
    </row>
    <row r="143" spans="1:9" x14ac:dyDescent="0.25">
      <c r="A143" s="76" t="s">
        <v>377</v>
      </c>
      <c r="B143" s="76"/>
      <c r="C143" s="52" t="s">
        <v>37</v>
      </c>
      <c r="D143" s="78" t="s">
        <v>291</v>
      </c>
      <c r="E143" s="78"/>
      <c r="F143" s="78"/>
      <c r="G143" s="78"/>
      <c r="H143" s="78"/>
      <c r="I143" s="40"/>
    </row>
    <row r="144" spans="1:9" x14ac:dyDescent="0.25">
      <c r="A144" s="40"/>
      <c r="B144" s="76" t="s">
        <v>378</v>
      </c>
      <c r="C144" s="76"/>
      <c r="D144" s="53">
        <v>1.1000000000000001</v>
      </c>
      <c r="E144" s="54" t="s">
        <v>37</v>
      </c>
      <c r="F144" s="54" t="s">
        <v>379</v>
      </c>
      <c r="G144" s="77">
        <v>4.9000000000000004</v>
      </c>
      <c r="H144" s="77"/>
      <c r="I144" s="55">
        <v>5.39</v>
      </c>
    </row>
    <row r="145" spans="1:9" x14ac:dyDescent="0.25">
      <c r="A145" s="40"/>
      <c r="B145" s="76" t="s">
        <v>71</v>
      </c>
      <c r="C145" s="76"/>
      <c r="D145" s="53">
        <v>0.5</v>
      </c>
      <c r="E145" s="54" t="s">
        <v>67</v>
      </c>
      <c r="F145" s="54" t="s">
        <v>72</v>
      </c>
      <c r="G145" s="77">
        <v>15.08</v>
      </c>
      <c r="H145" s="77"/>
      <c r="I145" s="55">
        <v>7.54</v>
      </c>
    </row>
    <row r="146" spans="1:9" x14ac:dyDescent="0.25">
      <c r="A146" s="40"/>
      <c r="B146" s="76" t="s">
        <v>186</v>
      </c>
      <c r="C146" s="76"/>
      <c r="D146" s="53">
        <v>0.5</v>
      </c>
      <c r="E146" s="54" t="s">
        <v>67</v>
      </c>
      <c r="F146" s="54" t="s">
        <v>121</v>
      </c>
      <c r="G146" s="77">
        <v>18.71</v>
      </c>
      <c r="H146" s="77"/>
      <c r="I146" s="55">
        <v>9.36</v>
      </c>
    </row>
    <row r="147" spans="1:9" x14ac:dyDescent="0.25">
      <c r="A147" s="40"/>
      <c r="B147" s="40"/>
      <c r="C147" s="40"/>
      <c r="D147" s="53">
        <v>25</v>
      </c>
      <c r="E147" s="54" t="s">
        <v>57</v>
      </c>
      <c r="F147" s="54" t="s">
        <v>58</v>
      </c>
      <c r="G147" s="77">
        <v>22.29</v>
      </c>
      <c r="H147" s="81"/>
      <c r="I147" s="56">
        <v>5.57</v>
      </c>
    </row>
    <row r="148" spans="1:9" x14ac:dyDescent="0.25">
      <c r="A148" s="40"/>
      <c r="B148" s="40"/>
      <c r="C148" s="40"/>
      <c r="D148" s="40"/>
      <c r="E148" s="40"/>
      <c r="F148" s="79" t="s">
        <v>59</v>
      </c>
      <c r="G148" s="79"/>
      <c r="H148" s="75">
        <v>27.86</v>
      </c>
      <c r="I148" s="75"/>
    </row>
    <row r="149" spans="1:9" x14ac:dyDescent="0.25">
      <c r="A149" s="40"/>
      <c r="B149" s="40"/>
      <c r="C149" s="40"/>
      <c r="D149" s="79" t="s">
        <v>380</v>
      </c>
      <c r="E149" s="79"/>
      <c r="F149" s="79"/>
      <c r="G149" s="79"/>
      <c r="H149" s="79"/>
      <c r="I149" s="40"/>
    </row>
    <row r="150" spans="1:9" ht="16.149999999999999" customHeight="1" x14ac:dyDescent="0.25">
      <c r="A150" s="76" t="s">
        <v>381</v>
      </c>
      <c r="B150" s="76"/>
      <c r="C150" s="52" t="s">
        <v>37</v>
      </c>
      <c r="D150" s="78" t="s">
        <v>236</v>
      </c>
      <c r="E150" s="78"/>
      <c r="F150" s="78"/>
      <c r="G150" s="78"/>
      <c r="H150" s="78"/>
      <c r="I150" s="40"/>
    </row>
    <row r="151" spans="1:9" x14ac:dyDescent="0.25">
      <c r="A151" s="40"/>
      <c r="B151" s="76" t="s">
        <v>250</v>
      </c>
      <c r="C151" s="76"/>
      <c r="D151" s="53">
        <v>0.6</v>
      </c>
      <c r="E151" s="54" t="s">
        <v>37</v>
      </c>
      <c r="F151" s="54" t="s">
        <v>251</v>
      </c>
      <c r="G151" s="77">
        <v>138.5</v>
      </c>
      <c r="H151" s="77"/>
      <c r="I151" s="55">
        <v>83.1</v>
      </c>
    </row>
    <row r="152" spans="1:9" x14ac:dyDescent="0.25">
      <c r="A152" s="40"/>
      <c r="B152" s="76" t="s">
        <v>252</v>
      </c>
      <c r="C152" s="76"/>
      <c r="D152" s="53">
        <v>1</v>
      </c>
      <c r="E152" s="54" t="s">
        <v>37</v>
      </c>
      <c r="F152" s="54" t="s">
        <v>253</v>
      </c>
      <c r="G152" s="77">
        <v>352</v>
      </c>
      <c r="H152" s="77"/>
      <c r="I152" s="55">
        <v>352</v>
      </c>
    </row>
    <row r="153" spans="1:9" x14ac:dyDescent="0.25">
      <c r="A153" s="40"/>
      <c r="B153" s="76" t="s">
        <v>254</v>
      </c>
      <c r="C153" s="76"/>
      <c r="D153" s="53">
        <v>6</v>
      </c>
      <c r="E153" s="54" t="s">
        <v>42</v>
      </c>
      <c r="F153" s="54" t="s">
        <v>255</v>
      </c>
      <c r="G153" s="77">
        <v>12</v>
      </c>
      <c r="H153" s="77"/>
      <c r="I153" s="55">
        <v>72</v>
      </c>
    </row>
    <row r="154" spans="1:9" x14ac:dyDescent="0.25">
      <c r="A154" s="40"/>
      <c r="B154" s="76" t="s">
        <v>184</v>
      </c>
      <c r="C154" s="76"/>
      <c r="D154" s="53">
        <v>1.2</v>
      </c>
      <c r="E154" s="54" t="s">
        <v>67</v>
      </c>
      <c r="F154" s="54" t="s">
        <v>185</v>
      </c>
      <c r="G154" s="77">
        <v>15.05</v>
      </c>
      <c r="H154" s="77"/>
      <c r="I154" s="55">
        <v>18.059999999999999</v>
      </c>
    </row>
    <row r="155" spans="1:9" x14ac:dyDescent="0.25">
      <c r="A155" s="40"/>
      <c r="B155" s="76" t="s">
        <v>66</v>
      </c>
      <c r="C155" s="76"/>
      <c r="D155" s="53">
        <v>4.7</v>
      </c>
      <c r="E155" s="54" t="s">
        <v>67</v>
      </c>
      <c r="F155" s="54" t="s">
        <v>68</v>
      </c>
      <c r="G155" s="77">
        <v>18.75</v>
      </c>
      <c r="H155" s="77"/>
      <c r="I155" s="55">
        <v>88.13</v>
      </c>
    </row>
    <row r="156" spans="1:9" x14ac:dyDescent="0.25">
      <c r="A156" s="40"/>
      <c r="B156" s="76" t="s">
        <v>73</v>
      </c>
      <c r="C156" s="76"/>
      <c r="D156" s="53">
        <v>0.3</v>
      </c>
      <c r="E156" s="54" t="s">
        <v>67</v>
      </c>
      <c r="F156" s="54" t="s">
        <v>74</v>
      </c>
      <c r="G156" s="77">
        <v>18.91</v>
      </c>
      <c r="H156" s="77"/>
      <c r="I156" s="55">
        <v>5.67</v>
      </c>
    </row>
    <row r="157" spans="1:9" ht="16.149999999999999" customHeight="1" x14ac:dyDescent="0.25">
      <c r="A157" s="40"/>
      <c r="B157" s="40"/>
      <c r="C157" s="40"/>
      <c r="D157" s="53">
        <v>25</v>
      </c>
      <c r="E157" s="54" t="s">
        <v>57</v>
      </c>
      <c r="F157" s="54" t="s">
        <v>58</v>
      </c>
      <c r="G157" s="77">
        <v>618.96</v>
      </c>
      <c r="H157" s="81"/>
      <c r="I157" s="56">
        <v>154.74</v>
      </c>
    </row>
    <row r="158" spans="1:9" x14ac:dyDescent="0.25">
      <c r="A158" s="40"/>
      <c r="B158" s="40"/>
      <c r="C158" s="40"/>
      <c r="D158" s="40"/>
      <c r="E158" s="40"/>
      <c r="F158" s="79" t="s">
        <v>59</v>
      </c>
      <c r="G158" s="79"/>
      <c r="H158" s="75">
        <v>773.7</v>
      </c>
      <c r="I158" s="75"/>
    </row>
    <row r="159" spans="1:9" x14ac:dyDescent="0.25">
      <c r="A159" s="76" t="s">
        <v>382</v>
      </c>
      <c r="B159" s="76"/>
      <c r="C159" s="52" t="s">
        <v>37</v>
      </c>
      <c r="D159" s="78" t="s">
        <v>133</v>
      </c>
      <c r="E159" s="78"/>
      <c r="F159" s="78"/>
      <c r="G159" s="78"/>
      <c r="H159" s="78"/>
      <c r="I159" s="40"/>
    </row>
    <row r="160" spans="1:9" x14ac:dyDescent="0.25">
      <c r="A160" s="40"/>
      <c r="B160" s="76" t="s">
        <v>195</v>
      </c>
      <c r="C160" s="76"/>
      <c r="D160" s="53">
        <v>1.05</v>
      </c>
      <c r="E160" s="54" t="s">
        <v>37</v>
      </c>
      <c r="F160" s="54" t="s">
        <v>196</v>
      </c>
      <c r="G160" s="77">
        <v>382.5</v>
      </c>
      <c r="H160" s="77"/>
      <c r="I160" s="55">
        <v>401.63</v>
      </c>
    </row>
    <row r="161" spans="1:9" x14ac:dyDescent="0.25">
      <c r="A161" s="40"/>
      <c r="B161" s="76" t="s">
        <v>193</v>
      </c>
      <c r="C161" s="76"/>
      <c r="D161" s="53">
        <v>1</v>
      </c>
      <c r="E161" s="54" t="s">
        <v>48</v>
      </c>
      <c r="F161" s="54" t="s">
        <v>194</v>
      </c>
      <c r="G161" s="77">
        <v>122</v>
      </c>
      <c r="H161" s="77"/>
      <c r="I161" s="55">
        <v>122</v>
      </c>
    </row>
    <row r="162" spans="1:9" ht="16.149999999999999" customHeight="1" x14ac:dyDescent="0.25">
      <c r="A162" s="40"/>
      <c r="B162" s="76" t="s">
        <v>77</v>
      </c>
      <c r="C162" s="76"/>
      <c r="D162" s="53">
        <v>2.8</v>
      </c>
      <c r="E162" s="54" t="s">
        <v>67</v>
      </c>
      <c r="F162" s="54" t="s">
        <v>78</v>
      </c>
      <c r="G162" s="77">
        <v>15.15</v>
      </c>
      <c r="H162" s="77"/>
      <c r="I162" s="55">
        <v>42.42</v>
      </c>
    </row>
    <row r="163" spans="1:9" ht="16.149999999999999" customHeight="1" x14ac:dyDescent="0.25">
      <c r="A163" s="40"/>
      <c r="B163" s="76" t="s">
        <v>73</v>
      </c>
      <c r="C163" s="76"/>
      <c r="D163" s="53">
        <v>2.8</v>
      </c>
      <c r="E163" s="54" t="s">
        <v>67</v>
      </c>
      <c r="F163" s="54" t="s">
        <v>74</v>
      </c>
      <c r="G163" s="77">
        <v>18.91</v>
      </c>
      <c r="H163" s="77"/>
      <c r="I163" s="55">
        <v>52.95</v>
      </c>
    </row>
    <row r="164" spans="1:9" x14ac:dyDescent="0.25">
      <c r="A164" s="40"/>
      <c r="B164" s="40"/>
      <c r="C164" s="40"/>
      <c r="D164" s="53">
        <v>25</v>
      </c>
      <c r="E164" s="54" t="s">
        <v>57</v>
      </c>
      <c r="F164" s="54" t="s">
        <v>58</v>
      </c>
      <c r="G164" s="77">
        <v>619</v>
      </c>
      <c r="H164" s="81"/>
      <c r="I164" s="56">
        <v>154.75</v>
      </c>
    </row>
    <row r="165" spans="1:9" x14ac:dyDescent="0.25">
      <c r="A165" s="40"/>
      <c r="B165" s="40"/>
      <c r="C165" s="40"/>
      <c r="D165" s="40"/>
      <c r="E165" s="40"/>
      <c r="F165" s="79" t="s">
        <v>59</v>
      </c>
      <c r="G165" s="79"/>
      <c r="H165" s="75">
        <v>773.75</v>
      </c>
      <c r="I165" s="75"/>
    </row>
    <row r="166" spans="1:9" x14ac:dyDescent="0.25">
      <c r="A166" s="76" t="s">
        <v>383</v>
      </c>
      <c r="B166" s="76"/>
      <c r="C166" s="52" t="s">
        <v>38</v>
      </c>
      <c r="D166" s="78" t="s">
        <v>132</v>
      </c>
      <c r="E166" s="78"/>
      <c r="F166" s="78"/>
      <c r="G166" s="78"/>
      <c r="H166" s="78"/>
      <c r="I166" s="40"/>
    </row>
    <row r="167" spans="1:9" x14ac:dyDescent="0.25">
      <c r="A167" s="40"/>
      <c r="B167" s="76" t="s">
        <v>191</v>
      </c>
      <c r="C167" s="76"/>
      <c r="D167" s="53">
        <v>1</v>
      </c>
      <c r="E167" s="54" t="s">
        <v>38</v>
      </c>
      <c r="F167" s="54" t="s">
        <v>192</v>
      </c>
      <c r="G167" s="77">
        <v>66.5</v>
      </c>
      <c r="H167" s="77"/>
      <c r="I167" s="55">
        <v>66.5</v>
      </c>
    </row>
    <row r="168" spans="1:9" x14ac:dyDescent="0.25">
      <c r="A168" s="40"/>
      <c r="B168" s="76" t="s">
        <v>66</v>
      </c>
      <c r="C168" s="76"/>
      <c r="D168" s="53">
        <v>1.1000000000000001</v>
      </c>
      <c r="E168" s="54" t="s">
        <v>67</v>
      </c>
      <c r="F168" s="54" t="s">
        <v>68</v>
      </c>
      <c r="G168" s="77">
        <v>18.75</v>
      </c>
      <c r="H168" s="77"/>
      <c r="I168" s="55">
        <v>20.63</v>
      </c>
    </row>
    <row r="169" spans="1:9" ht="16.149999999999999" customHeight="1" x14ac:dyDescent="0.25">
      <c r="A169" s="40"/>
      <c r="B169" s="40"/>
      <c r="C169" s="40"/>
      <c r="D169" s="53">
        <v>25</v>
      </c>
      <c r="E169" s="54" t="s">
        <v>57</v>
      </c>
      <c r="F169" s="54" t="s">
        <v>58</v>
      </c>
      <c r="G169" s="77">
        <v>87.13</v>
      </c>
      <c r="H169" s="81"/>
      <c r="I169" s="56">
        <v>21.78</v>
      </c>
    </row>
    <row r="170" spans="1:9" x14ac:dyDescent="0.25">
      <c r="A170" s="40"/>
      <c r="B170" s="40"/>
      <c r="C170" s="40"/>
      <c r="D170" s="40"/>
      <c r="E170" s="40"/>
      <c r="F170" s="79" t="s">
        <v>238</v>
      </c>
      <c r="G170" s="79"/>
      <c r="H170" s="75">
        <v>108.91</v>
      </c>
      <c r="I170" s="75"/>
    </row>
    <row r="171" spans="1:9" x14ac:dyDescent="0.25">
      <c r="A171" s="40"/>
      <c r="B171" s="40"/>
      <c r="C171" s="40"/>
      <c r="D171" s="79" t="s">
        <v>384</v>
      </c>
      <c r="E171" s="79"/>
      <c r="F171" s="79"/>
      <c r="G171" s="79"/>
      <c r="H171" s="79"/>
      <c r="I171" s="40"/>
    </row>
    <row r="172" spans="1:9" x14ac:dyDescent="0.25">
      <c r="A172" s="76" t="s">
        <v>385</v>
      </c>
      <c r="B172" s="76"/>
      <c r="C172" s="52" t="s">
        <v>37</v>
      </c>
      <c r="D172" s="78" t="s">
        <v>50</v>
      </c>
      <c r="E172" s="78"/>
      <c r="F172" s="78"/>
      <c r="G172" s="78"/>
      <c r="H172" s="78"/>
      <c r="I172" s="40"/>
    </row>
    <row r="173" spans="1:9" x14ac:dyDescent="0.25">
      <c r="A173" s="40"/>
      <c r="B173" s="76" t="s">
        <v>75</v>
      </c>
      <c r="C173" s="76"/>
      <c r="D173" s="53">
        <v>2.5000000000000001E-2</v>
      </c>
      <c r="E173" s="54" t="s">
        <v>40</v>
      </c>
      <c r="F173" s="54" t="s">
        <v>76</v>
      </c>
      <c r="G173" s="77">
        <v>385.91</v>
      </c>
      <c r="H173" s="77"/>
      <c r="I173" s="55">
        <v>9.65</v>
      </c>
    </row>
    <row r="174" spans="1:9" x14ac:dyDescent="0.25">
      <c r="A174" s="40"/>
      <c r="B174" s="76" t="s">
        <v>77</v>
      </c>
      <c r="C174" s="76"/>
      <c r="D174" s="53">
        <v>0.87</v>
      </c>
      <c r="E174" s="54" t="s">
        <v>67</v>
      </c>
      <c r="F174" s="54" t="s">
        <v>78</v>
      </c>
      <c r="G174" s="77">
        <v>15.15</v>
      </c>
      <c r="H174" s="77"/>
      <c r="I174" s="55">
        <v>13.18</v>
      </c>
    </row>
    <row r="175" spans="1:9" ht="16.149999999999999" customHeight="1" x14ac:dyDescent="0.25">
      <c r="A175" s="40"/>
      <c r="B175" s="76" t="s">
        <v>73</v>
      </c>
      <c r="C175" s="76"/>
      <c r="D175" s="53">
        <v>0.87</v>
      </c>
      <c r="E175" s="54" t="s">
        <v>67</v>
      </c>
      <c r="F175" s="54" t="s">
        <v>74</v>
      </c>
      <c r="G175" s="77">
        <v>18.91</v>
      </c>
      <c r="H175" s="77"/>
      <c r="I175" s="55">
        <v>16.45</v>
      </c>
    </row>
    <row r="176" spans="1:9" x14ac:dyDescent="0.25">
      <c r="A176" s="40"/>
      <c r="B176" s="40"/>
      <c r="C176" s="40"/>
      <c r="D176" s="53">
        <v>25</v>
      </c>
      <c r="E176" s="54" t="s">
        <v>57</v>
      </c>
      <c r="F176" s="54" t="s">
        <v>58</v>
      </c>
      <c r="G176" s="77">
        <v>39.28</v>
      </c>
      <c r="H176" s="81"/>
      <c r="I176" s="56">
        <v>9.82</v>
      </c>
    </row>
    <row r="177" spans="1:9" x14ac:dyDescent="0.25">
      <c r="A177" s="40"/>
      <c r="B177" s="40"/>
      <c r="C177" s="40"/>
      <c r="D177" s="40"/>
      <c r="E177" s="40"/>
      <c r="F177" s="79" t="s">
        <v>59</v>
      </c>
      <c r="G177" s="79"/>
      <c r="H177" s="75">
        <v>49.1</v>
      </c>
      <c r="I177" s="75"/>
    </row>
    <row r="178" spans="1:9" x14ac:dyDescent="0.25">
      <c r="A178" s="76" t="s">
        <v>386</v>
      </c>
      <c r="B178" s="76"/>
      <c r="C178" s="52" t="s">
        <v>37</v>
      </c>
      <c r="D178" s="78" t="s">
        <v>102</v>
      </c>
      <c r="E178" s="78"/>
      <c r="F178" s="78"/>
      <c r="G178" s="78"/>
      <c r="H178" s="78"/>
      <c r="I178" s="40"/>
    </row>
    <row r="179" spans="1:9" x14ac:dyDescent="0.25">
      <c r="A179" s="40"/>
      <c r="B179" s="76" t="s">
        <v>197</v>
      </c>
      <c r="C179" s="76"/>
      <c r="D179" s="53">
        <v>3.0000000000000001E-3</v>
      </c>
      <c r="E179" s="54" t="s">
        <v>40</v>
      </c>
      <c r="F179" s="54" t="s">
        <v>198</v>
      </c>
      <c r="G179" s="77">
        <v>606.13</v>
      </c>
      <c r="H179" s="77"/>
      <c r="I179" s="55">
        <v>1.82</v>
      </c>
    </row>
    <row r="180" spans="1:9" x14ac:dyDescent="0.25">
      <c r="A180" s="40"/>
      <c r="B180" s="76" t="s">
        <v>73</v>
      </c>
      <c r="C180" s="76"/>
      <c r="D180" s="53">
        <v>0.23</v>
      </c>
      <c r="E180" s="54" t="s">
        <v>67</v>
      </c>
      <c r="F180" s="54" t="s">
        <v>74</v>
      </c>
      <c r="G180" s="77">
        <v>18.91</v>
      </c>
      <c r="H180" s="77"/>
      <c r="I180" s="55">
        <v>4.3499999999999996</v>
      </c>
    </row>
    <row r="181" spans="1:9" ht="16.149999999999999" customHeight="1" x14ac:dyDescent="0.25">
      <c r="A181" s="40"/>
      <c r="B181" s="76" t="s">
        <v>71</v>
      </c>
      <c r="C181" s="76"/>
      <c r="D181" s="53">
        <v>0.23</v>
      </c>
      <c r="E181" s="54" t="s">
        <v>67</v>
      </c>
      <c r="F181" s="54" t="s">
        <v>72</v>
      </c>
      <c r="G181" s="77">
        <v>15.08</v>
      </c>
      <c r="H181" s="77"/>
      <c r="I181" s="55">
        <v>3.47</v>
      </c>
    </row>
    <row r="182" spans="1:9" x14ac:dyDescent="0.25">
      <c r="A182" s="40"/>
      <c r="B182" s="40"/>
      <c r="C182" s="40"/>
      <c r="D182" s="53">
        <v>25</v>
      </c>
      <c r="E182" s="54" t="s">
        <v>57</v>
      </c>
      <c r="F182" s="54" t="s">
        <v>58</v>
      </c>
      <c r="G182" s="77">
        <v>9.64</v>
      </c>
      <c r="H182" s="81"/>
      <c r="I182" s="56">
        <v>2.41</v>
      </c>
    </row>
    <row r="183" spans="1:9" x14ac:dyDescent="0.25">
      <c r="A183" s="40"/>
      <c r="B183" s="40"/>
      <c r="C183" s="40"/>
      <c r="D183" s="40"/>
      <c r="E183" s="40"/>
      <c r="F183" s="79" t="s">
        <v>59</v>
      </c>
      <c r="G183" s="79"/>
      <c r="H183" s="75">
        <v>12.05</v>
      </c>
      <c r="I183" s="75"/>
    </row>
    <row r="184" spans="1:9" x14ac:dyDescent="0.25">
      <c r="A184" s="76" t="s">
        <v>556</v>
      </c>
      <c r="B184" s="76"/>
      <c r="C184" s="52" t="s">
        <v>37</v>
      </c>
      <c r="D184" s="78" t="s">
        <v>541</v>
      </c>
      <c r="E184" s="78"/>
      <c r="F184" s="78"/>
      <c r="G184" s="78"/>
      <c r="H184" s="78"/>
      <c r="I184" s="40"/>
    </row>
    <row r="185" spans="1:9" x14ac:dyDescent="0.25">
      <c r="A185" s="40"/>
      <c r="B185" s="76" t="s">
        <v>75</v>
      </c>
      <c r="C185" s="76"/>
      <c r="D185" s="53">
        <v>2.5000000000000001E-2</v>
      </c>
      <c r="E185" s="54" t="s">
        <v>40</v>
      </c>
      <c r="F185" s="54" t="s">
        <v>76</v>
      </c>
      <c r="G185" s="77">
        <v>385.91</v>
      </c>
      <c r="H185" s="77"/>
      <c r="I185" s="55">
        <v>9.65</v>
      </c>
    </row>
    <row r="186" spans="1:9" x14ac:dyDescent="0.25">
      <c r="A186" s="40"/>
      <c r="B186" s="76" t="s">
        <v>77</v>
      </c>
      <c r="C186" s="76"/>
      <c r="D186" s="53">
        <v>0.7</v>
      </c>
      <c r="E186" s="54" t="s">
        <v>67</v>
      </c>
      <c r="F186" s="54" t="s">
        <v>78</v>
      </c>
      <c r="G186" s="77">
        <v>15.15</v>
      </c>
      <c r="H186" s="77"/>
      <c r="I186" s="55">
        <v>10.61</v>
      </c>
    </row>
    <row r="187" spans="1:9" x14ac:dyDescent="0.25">
      <c r="A187" s="40"/>
      <c r="B187" s="76" t="s">
        <v>73</v>
      </c>
      <c r="C187" s="76"/>
      <c r="D187" s="53">
        <v>0.7</v>
      </c>
      <c r="E187" s="54" t="s">
        <v>67</v>
      </c>
      <c r="F187" s="54" t="s">
        <v>74</v>
      </c>
      <c r="G187" s="77">
        <v>18.91</v>
      </c>
      <c r="H187" s="77"/>
      <c r="I187" s="55">
        <v>13.24</v>
      </c>
    </row>
    <row r="188" spans="1:9" x14ac:dyDescent="0.25">
      <c r="A188" s="40"/>
      <c r="B188" s="40"/>
      <c r="C188" s="40"/>
      <c r="D188" s="53">
        <v>25</v>
      </c>
      <c r="E188" s="54" t="s">
        <v>57</v>
      </c>
      <c r="F188" s="54" t="s">
        <v>58</v>
      </c>
      <c r="G188" s="77">
        <v>33.5</v>
      </c>
      <c r="H188" s="81"/>
      <c r="I188" s="56">
        <v>8.3800000000000008</v>
      </c>
    </row>
    <row r="189" spans="1:9" x14ac:dyDescent="0.25">
      <c r="A189" s="40"/>
      <c r="B189" s="40"/>
      <c r="C189" s="40"/>
      <c r="D189" s="40"/>
      <c r="E189" s="40"/>
      <c r="F189" s="79" t="s">
        <v>59</v>
      </c>
      <c r="G189" s="79"/>
      <c r="H189" s="75">
        <v>41.88</v>
      </c>
      <c r="I189" s="75"/>
    </row>
    <row r="190" spans="1:9" ht="16.149999999999999" customHeight="1" x14ac:dyDescent="0.25">
      <c r="A190" s="76" t="s">
        <v>557</v>
      </c>
      <c r="B190" s="76"/>
      <c r="C190" s="52" t="s">
        <v>37</v>
      </c>
      <c r="D190" s="78" t="s">
        <v>542</v>
      </c>
      <c r="E190" s="78"/>
      <c r="F190" s="78"/>
      <c r="G190" s="78"/>
      <c r="H190" s="78"/>
      <c r="I190" s="40"/>
    </row>
    <row r="191" spans="1:9" x14ac:dyDescent="0.25">
      <c r="A191" s="40"/>
      <c r="B191" s="76" t="s">
        <v>199</v>
      </c>
      <c r="C191" s="76"/>
      <c r="D191" s="53">
        <v>5</v>
      </c>
      <c r="E191" s="54" t="s">
        <v>41</v>
      </c>
      <c r="F191" s="54" t="s">
        <v>200</v>
      </c>
      <c r="G191" s="77">
        <v>0.75</v>
      </c>
      <c r="H191" s="77"/>
      <c r="I191" s="55">
        <v>3.75</v>
      </c>
    </row>
    <row r="192" spans="1:9" x14ac:dyDescent="0.25">
      <c r="A192" s="40"/>
      <c r="B192" s="76" t="s">
        <v>201</v>
      </c>
      <c r="C192" s="76"/>
      <c r="D192" s="53">
        <v>1.2</v>
      </c>
      <c r="E192" s="54" t="s">
        <v>41</v>
      </c>
      <c r="F192" s="54" t="s">
        <v>202</v>
      </c>
      <c r="G192" s="77">
        <v>4.4000000000000004</v>
      </c>
      <c r="H192" s="77"/>
      <c r="I192" s="55">
        <v>5.28</v>
      </c>
    </row>
    <row r="193" spans="1:9" x14ac:dyDescent="0.25">
      <c r="A193" s="40"/>
      <c r="B193" s="76" t="s">
        <v>558</v>
      </c>
      <c r="C193" s="76"/>
      <c r="D193" s="53">
        <v>1.05</v>
      </c>
      <c r="E193" s="54" t="s">
        <v>37</v>
      </c>
      <c r="F193" s="54" t="s">
        <v>542</v>
      </c>
      <c r="G193" s="77">
        <v>26.98</v>
      </c>
      <c r="H193" s="77"/>
      <c r="I193" s="55">
        <v>28.33</v>
      </c>
    </row>
    <row r="194" spans="1:9" x14ac:dyDescent="0.25">
      <c r="A194" s="40"/>
      <c r="B194" s="76" t="s">
        <v>73</v>
      </c>
      <c r="C194" s="76"/>
      <c r="D194" s="53">
        <v>1.2</v>
      </c>
      <c r="E194" s="54" t="s">
        <v>67</v>
      </c>
      <c r="F194" s="54" t="s">
        <v>74</v>
      </c>
      <c r="G194" s="77">
        <v>18.91</v>
      </c>
      <c r="H194" s="77"/>
      <c r="I194" s="55">
        <v>22.69</v>
      </c>
    </row>
    <row r="195" spans="1:9" x14ac:dyDescent="0.25">
      <c r="A195" s="40"/>
      <c r="B195" s="76" t="s">
        <v>71</v>
      </c>
      <c r="C195" s="76"/>
      <c r="D195" s="53">
        <v>0.6</v>
      </c>
      <c r="E195" s="54" t="s">
        <v>67</v>
      </c>
      <c r="F195" s="54" t="s">
        <v>72</v>
      </c>
      <c r="G195" s="77">
        <v>15.08</v>
      </c>
      <c r="H195" s="77"/>
      <c r="I195" s="55">
        <v>9.0500000000000007</v>
      </c>
    </row>
    <row r="196" spans="1:9" x14ac:dyDescent="0.25">
      <c r="A196" s="40"/>
      <c r="B196" s="40"/>
      <c r="C196" s="40"/>
      <c r="D196" s="53">
        <v>25</v>
      </c>
      <c r="E196" s="54" t="s">
        <v>57</v>
      </c>
      <c r="F196" s="54" t="s">
        <v>58</v>
      </c>
      <c r="G196" s="77">
        <v>69.099999999999994</v>
      </c>
      <c r="H196" s="81"/>
      <c r="I196" s="56">
        <v>17.28</v>
      </c>
    </row>
    <row r="197" spans="1:9" x14ac:dyDescent="0.25">
      <c r="A197" s="40"/>
      <c r="B197" s="40"/>
      <c r="C197" s="40"/>
      <c r="D197" s="40"/>
      <c r="E197" s="40"/>
      <c r="F197" s="79" t="s">
        <v>59</v>
      </c>
      <c r="G197" s="79"/>
      <c r="H197" s="75">
        <v>86.38</v>
      </c>
      <c r="I197" s="75"/>
    </row>
    <row r="198" spans="1:9" ht="16.149999999999999" customHeight="1" x14ac:dyDescent="0.25">
      <c r="A198" s="40"/>
      <c r="B198" s="40"/>
      <c r="C198" s="40"/>
      <c r="D198" s="79" t="s">
        <v>387</v>
      </c>
      <c r="E198" s="79"/>
      <c r="F198" s="79"/>
      <c r="G198" s="79"/>
      <c r="H198" s="79"/>
      <c r="I198" s="40"/>
    </row>
    <row r="199" spans="1:9" x14ac:dyDescent="0.25">
      <c r="A199" s="76" t="s">
        <v>388</v>
      </c>
      <c r="B199" s="76"/>
      <c r="C199" s="52" t="s">
        <v>37</v>
      </c>
      <c r="D199" s="78" t="s">
        <v>303</v>
      </c>
      <c r="E199" s="78"/>
      <c r="F199" s="78"/>
      <c r="G199" s="78"/>
      <c r="H199" s="78"/>
      <c r="I199" s="40"/>
    </row>
    <row r="200" spans="1:9" x14ac:dyDescent="0.25">
      <c r="A200" s="40"/>
      <c r="B200" s="76" t="s">
        <v>178</v>
      </c>
      <c r="C200" s="76"/>
      <c r="D200" s="53">
        <v>0.05</v>
      </c>
      <c r="E200" s="54" t="s">
        <v>40</v>
      </c>
      <c r="F200" s="54" t="s">
        <v>179</v>
      </c>
      <c r="G200" s="77">
        <v>146.54</v>
      </c>
      <c r="H200" s="77"/>
      <c r="I200" s="55">
        <v>7.33</v>
      </c>
    </row>
    <row r="201" spans="1:9" x14ac:dyDescent="0.25">
      <c r="A201" s="40"/>
      <c r="B201" s="76" t="s">
        <v>122</v>
      </c>
      <c r="C201" s="76"/>
      <c r="D201" s="53">
        <v>0.04</v>
      </c>
      <c r="E201" s="54" t="s">
        <v>40</v>
      </c>
      <c r="F201" s="54" t="s">
        <v>123</v>
      </c>
      <c r="G201" s="77">
        <v>63.04</v>
      </c>
      <c r="H201" s="77"/>
      <c r="I201" s="55">
        <v>2.52</v>
      </c>
    </row>
    <row r="202" spans="1:9" x14ac:dyDescent="0.25">
      <c r="A202" s="40"/>
      <c r="B202" s="76" t="s">
        <v>124</v>
      </c>
      <c r="C202" s="76"/>
      <c r="D202" s="53">
        <v>0.35</v>
      </c>
      <c r="E202" s="54" t="s">
        <v>125</v>
      </c>
      <c r="F202" s="54" t="s">
        <v>126</v>
      </c>
      <c r="G202" s="77">
        <v>40.630000000000003</v>
      </c>
      <c r="H202" s="77"/>
      <c r="I202" s="55">
        <v>14.22</v>
      </c>
    </row>
    <row r="203" spans="1:9" x14ac:dyDescent="0.25">
      <c r="A203" s="40"/>
      <c r="B203" s="76" t="s">
        <v>73</v>
      </c>
      <c r="C203" s="76"/>
      <c r="D203" s="53">
        <v>1</v>
      </c>
      <c r="E203" s="54" t="s">
        <v>67</v>
      </c>
      <c r="F203" s="54" t="s">
        <v>74</v>
      </c>
      <c r="G203" s="77">
        <v>18.91</v>
      </c>
      <c r="H203" s="77"/>
      <c r="I203" s="55">
        <v>18.91</v>
      </c>
    </row>
    <row r="204" spans="1:9" x14ac:dyDescent="0.25">
      <c r="A204" s="40"/>
      <c r="B204" s="76" t="s">
        <v>71</v>
      </c>
      <c r="C204" s="76"/>
      <c r="D204" s="53">
        <v>1</v>
      </c>
      <c r="E204" s="54" t="s">
        <v>67</v>
      </c>
      <c r="F204" s="54" t="s">
        <v>72</v>
      </c>
      <c r="G204" s="77">
        <v>15.08</v>
      </c>
      <c r="H204" s="77"/>
      <c r="I204" s="55">
        <v>15.08</v>
      </c>
    </row>
    <row r="205" spans="1:9" x14ac:dyDescent="0.25">
      <c r="A205" s="40"/>
      <c r="B205" s="40"/>
      <c r="C205" s="40"/>
      <c r="D205" s="53">
        <v>25</v>
      </c>
      <c r="E205" s="54" t="s">
        <v>57</v>
      </c>
      <c r="F205" s="54" t="s">
        <v>58</v>
      </c>
      <c r="G205" s="77">
        <v>58.06</v>
      </c>
      <c r="H205" s="81"/>
      <c r="I205" s="56">
        <v>14.52</v>
      </c>
    </row>
    <row r="206" spans="1:9" ht="16.149999999999999" customHeight="1" x14ac:dyDescent="0.25">
      <c r="A206" s="40"/>
      <c r="B206" s="40"/>
      <c r="C206" s="40"/>
      <c r="D206" s="40"/>
      <c r="E206" s="40"/>
      <c r="F206" s="79" t="s">
        <v>59</v>
      </c>
      <c r="G206" s="79"/>
      <c r="H206" s="75">
        <v>72.58</v>
      </c>
      <c r="I206" s="75"/>
    </row>
    <row r="207" spans="1:9" x14ac:dyDescent="0.25">
      <c r="A207" s="76" t="s">
        <v>389</v>
      </c>
      <c r="B207" s="76"/>
      <c r="C207" s="52" t="s">
        <v>37</v>
      </c>
      <c r="D207" s="78" t="s">
        <v>134</v>
      </c>
      <c r="E207" s="78"/>
      <c r="F207" s="78"/>
      <c r="G207" s="78"/>
      <c r="H207" s="78"/>
      <c r="I207" s="40"/>
    </row>
    <row r="208" spans="1:9" x14ac:dyDescent="0.25">
      <c r="A208" s="40"/>
      <c r="B208" s="76" t="s">
        <v>199</v>
      </c>
      <c r="C208" s="76"/>
      <c r="D208" s="53">
        <v>5</v>
      </c>
      <c r="E208" s="54" t="s">
        <v>41</v>
      </c>
      <c r="F208" s="54" t="s">
        <v>200</v>
      </c>
      <c r="G208" s="77">
        <v>0.75</v>
      </c>
      <c r="H208" s="77"/>
      <c r="I208" s="55">
        <v>3.75</v>
      </c>
    </row>
    <row r="209" spans="1:9" x14ac:dyDescent="0.25">
      <c r="A209" s="40"/>
      <c r="B209" s="76" t="s">
        <v>201</v>
      </c>
      <c r="C209" s="76"/>
      <c r="D209" s="53">
        <v>1.2</v>
      </c>
      <c r="E209" s="54" t="s">
        <v>41</v>
      </c>
      <c r="F209" s="54" t="s">
        <v>202</v>
      </c>
      <c r="G209" s="77">
        <v>4.4000000000000004</v>
      </c>
      <c r="H209" s="77"/>
      <c r="I209" s="55">
        <v>5.28</v>
      </c>
    </row>
    <row r="210" spans="1:9" x14ac:dyDescent="0.25">
      <c r="A210" s="40"/>
      <c r="B210" s="76" t="s">
        <v>203</v>
      </c>
      <c r="C210" s="76"/>
      <c r="D210" s="53">
        <v>1.05</v>
      </c>
      <c r="E210" s="54" t="s">
        <v>37</v>
      </c>
      <c r="F210" s="54" t="s">
        <v>204</v>
      </c>
      <c r="G210" s="77">
        <v>33.75</v>
      </c>
      <c r="H210" s="77"/>
      <c r="I210" s="55">
        <v>35.44</v>
      </c>
    </row>
    <row r="211" spans="1:9" x14ac:dyDescent="0.25">
      <c r="A211" s="40"/>
      <c r="B211" s="76" t="s">
        <v>73</v>
      </c>
      <c r="C211" s="76"/>
      <c r="D211" s="53">
        <v>1.2</v>
      </c>
      <c r="E211" s="54" t="s">
        <v>67</v>
      </c>
      <c r="F211" s="54" t="s">
        <v>74</v>
      </c>
      <c r="G211" s="77">
        <v>18.91</v>
      </c>
      <c r="H211" s="77"/>
      <c r="I211" s="55">
        <v>22.69</v>
      </c>
    </row>
    <row r="212" spans="1:9" x14ac:dyDescent="0.25">
      <c r="A212" s="40"/>
      <c r="B212" s="76" t="s">
        <v>71</v>
      </c>
      <c r="C212" s="76"/>
      <c r="D212" s="53">
        <v>0.6</v>
      </c>
      <c r="E212" s="54" t="s">
        <v>67</v>
      </c>
      <c r="F212" s="54" t="s">
        <v>72</v>
      </c>
      <c r="G212" s="77">
        <v>15.08</v>
      </c>
      <c r="H212" s="77"/>
      <c r="I212" s="55">
        <v>9.0500000000000007</v>
      </c>
    </row>
    <row r="213" spans="1:9" x14ac:dyDescent="0.25">
      <c r="A213" s="40"/>
      <c r="B213" s="40"/>
      <c r="C213" s="40"/>
      <c r="D213" s="53">
        <v>25</v>
      </c>
      <c r="E213" s="54" t="s">
        <v>57</v>
      </c>
      <c r="F213" s="54" t="s">
        <v>58</v>
      </c>
      <c r="G213" s="77">
        <v>76.209999999999994</v>
      </c>
      <c r="H213" s="81"/>
      <c r="I213" s="56">
        <v>19.05</v>
      </c>
    </row>
    <row r="214" spans="1:9" x14ac:dyDescent="0.25">
      <c r="A214" s="40"/>
      <c r="B214" s="40"/>
      <c r="C214" s="40"/>
      <c r="D214" s="40"/>
      <c r="E214" s="40"/>
      <c r="F214" s="79" t="s">
        <v>59</v>
      </c>
      <c r="G214" s="79"/>
      <c r="H214" s="75">
        <v>95.26</v>
      </c>
      <c r="I214" s="75"/>
    </row>
    <row r="215" spans="1:9" ht="16.149999999999999" customHeight="1" x14ac:dyDescent="0.25">
      <c r="A215" s="76" t="s">
        <v>390</v>
      </c>
      <c r="B215" s="76"/>
      <c r="C215" s="52" t="s">
        <v>42</v>
      </c>
      <c r="D215" s="78" t="s">
        <v>304</v>
      </c>
      <c r="E215" s="78"/>
      <c r="F215" s="78"/>
      <c r="G215" s="78"/>
      <c r="H215" s="78"/>
      <c r="I215" s="40"/>
    </row>
    <row r="216" spans="1:9" x14ac:dyDescent="0.25">
      <c r="A216" s="40"/>
      <c r="B216" s="76" t="s">
        <v>199</v>
      </c>
      <c r="C216" s="76"/>
      <c r="D216" s="53">
        <v>0.5</v>
      </c>
      <c r="E216" s="54" t="s">
        <v>41</v>
      </c>
      <c r="F216" s="54" t="s">
        <v>200</v>
      </c>
      <c r="G216" s="77">
        <v>0.75</v>
      </c>
      <c r="H216" s="77"/>
      <c r="I216" s="55">
        <v>0.38</v>
      </c>
    </row>
    <row r="217" spans="1:9" x14ac:dyDescent="0.25">
      <c r="A217" s="40"/>
      <c r="B217" s="76" t="s">
        <v>201</v>
      </c>
      <c r="C217" s="76"/>
      <c r="D217" s="53">
        <v>0.1</v>
      </c>
      <c r="E217" s="54" t="s">
        <v>41</v>
      </c>
      <c r="F217" s="54" t="s">
        <v>202</v>
      </c>
      <c r="G217" s="77">
        <v>4.4000000000000004</v>
      </c>
      <c r="H217" s="77"/>
      <c r="I217" s="55">
        <v>0.44</v>
      </c>
    </row>
    <row r="218" spans="1:9" x14ac:dyDescent="0.25">
      <c r="A218" s="40"/>
      <c r="B218" s="76" t="s">
        <v>391</v>
      </c>
      <c r="C218" s="76"/>
      <c r="D218" s="53">
        <v>1.05</v>
      </c>
      <c r="E218" s="54" t="s">
        <v>42</v>
      </c>
      <c r="F218" s="54" t="s">
        <v>304</v>
      </c>
      <c r="G218" s="77">
        <v>9.8000000000000007</v>
      </c>
      <c r="H218" s="77"/>
      <c r="I218" s="55">
        <v>10.29</v>
      </c>
    </row>
    <row r="219" spans="1:9" x14ac:dyDescent="0.25">
      <c r="A219" s="40"/>
      <c r="B219" s="76" t="s">
        <v>73</v>
      </c>
      <c r="C219" s="76"/>
      <c r="D219" s="53">
        <v>0.15</v>
      </c>
      <c r="E219" s="54" t="s">
        <v>67</v>
      </c>
      <c r="F219" s="54" t="s">
        <v>74</v>
      </c>
      <c r="G219" s="77">
        <v>18.91</v>
      </c>
      <c r="H219" s="77"/>
      <c r="I219" s="55">
        <v>2.84</v>
      </c>
    </row>
    <row r="220" spans="1:9" x14ac:dyDescent="0.25">
      <c r="A220" s="40"/>
      <c r="B220" s="76" t="s">
        <v>71</v>
      </c>
      <c r="C220" s="76"/>
      <c r="D220" s="53">
        <v>0.15</v>
      </c>
      <c r="E220" s="54" t="s">
        <v>67</v>
      </c>
      <c r="F220" s="54" t="s">
        <v>72</v>
      </c>
      <c r="G220" s="77">
        <v>15.08</v>
      </c>
      <c r="H220" s="77"/>
      <c r="I220" s="55">
        <v>2.2599999999999998</v>
      </c>
    </row>
    <row r="221" spans="1:9" x14ac:dyDescent="0.25">
      <c r="A221" s="40"/>
      <c r="B221" s="40"/>
      <c r="C221" s="40"/>
      <c r="D221" s="53">
        <v>25</v>
      </c>
      <c r="E221" s="54" t="s">
        <v>57</v>
      </c>
      <c r="F221" s="54" t="s">
        <v>58</v>
      </c>
      <c r="G221" s="77">
        <v>16.21</v>
      </c>
      <c r="H221" s="81"/>
      <c r="I221" s="56">
        <v>4.05</v>
      </c>
    </row>
    <row r="222" spans="1:9" ht="16.149999999999999" customHeight="1" x14ac:dyDescent="0.25">
      <c r="A222" s="40"/>
      <c r="B222" s="40"/>
      <c r="C222" s="40"/>
      <c r="D222" s="40"/>
      <c r="E222" s="40"/>
      <c r="F222" s="79" t="s">
        <v>249</v>
      </c>
      <c r="G222" s="79"/>
      <c r="H222" s="75">
        <v>20.260000000000002</v>
      </c>
      <c r="I222" s="75"/>
    </row>
    <row r="223" spans="1:9" x14ac:dyDescent="0.25">
      <c r="A223" s="40"/>
      <c r="B223" s="40"/>
      <c r="C223" s="40"/>
      <c r="D223" s="79" t="s">
        <v>392</v>
      </c>
      <c r="E223" s="79"/>
      <c r="F223" s="79"/>
      <c r="G223" s="79"/>
      <c r="H223" s="79"/>
      <c r="I223" s="40"/>
    </row>
    <row r="224" spans="1:9" x14ac:dyDescent="0.25">
      <c r="A224" s="76" t="s">
        <v>393</v>
      </c>
      <c r="B224" s="76"/>
      <c r="C224" s="52" t="s">
        <v>37</v>
      </c>
      <c r="D224" s="78" t="s">
        <v>136</v>
      </c>
      <c r="E224" s="78"/>
      <c r="F224" s="78"/>
      <c r="G224" s="78"/>
      <c r="H224" s="78"/>
      <c r="I224" s="40"/>
    </row>
    <row r="225" spans="1:9" x14ac:dyDescent="0.25">
      <c r="A225" s="40"/>
      <c r="B225" s="76" t="s">
        <v>205</v>
      </c>
      <c r="C225" s="76"/>
      <c r="D225" s="53">
        <v>0.1</v>
      </c>
      <c r="E225" s="54" t="s">
        <v>61</v>
      </c>
      <c r="F225" s="54" t="s">
        <v>206</v>
      </c>
      <c r="G225" s="77">
        <v>140</v>
      </c>
      <c r="H225" s="77"/>
      <c r="I225" s="55">
        <v>14</v>
      </c>
    </row>
    <row r="226" spans="1:9" x14ac:dyDescent="0.25">
      <c r="A226" s="40"/>
      <c r="B226" s="76" t="s">
        <v>207</v>
      </c>
      <c r="C226" s="76"/>
      <c r="D226" s="53">
        <v>0.2</v>
      </c>
      <c r="E226" s="54" t="s">
        <v>41</v>
      </c>
      <c r="F226" s="54" t="s">
        <v>208</v>
      </c>
      <c r="G226" s="77">
        <v>14.5</v>
      </c>
      <c r="H226" s="77"/>
      <c r="I226" s="55">
        <v>2.9</v>
      </c>
    </row>
    <row r="227" spans="1:9" x14ac:dyDescent="0.25">
      <c r="A227" s="40"/>
      <c r="B227" s="76" t="s">
        <v>184</v>
      </c>
      <c r="C227" s="76"/>
      <c r="D227" s="53">
        <v>0.9</v>
      </c>
      <c r="E227" s="54" t="s">
        <v>67</v>
      </c>
      <c r="F227" s="54" t="s">
        <v>185</v>
      </c>
      <c r="G227" s="77">
        <v>15.05</v>
      </c>
      <c r="H227" s="77"/>
      <c r="I227" s="55">
        <v>13.55</v>
      </c>
    </row>
    <row r="228" spans="1:9" x14ac:dyDescent="0.25">
      <c r="A228" s="40"/>
      <c r="B228" s="76" t="s">
        <v>66</v>
      </c>
      <c r="C228" s="76"/>
      <c r="D228" s="53">
        <v>0.9</v>
      </c>
      <c r="E228" s="54" t="s">
        <v>67</v>
      </c>
      <c r="F228" s="54" t="s">
        <v>68</v>
      </c>
      <c r="G228" s="77">
        <v>18.75</v>
      </c>
      <c r="H228" s="77"/>
      <c r="I228" s="55">
        <v>16.88</v>
      </c>
    </row>
    <row r="229" spans="1:9" ht="16.149999999999999" customHeight="1" x14ac:dyDescent="0.25">
      <c r="A229" s="40"/>
      <c r="B229" s="40"/>
      <c r="C229" s="40"/>
      <c r="D229" s="53">
        <v>25</v>
      </c>
      <c r="E229" s="54" t="s">
        <v>57</v>
      </c>
      <c r="F229" s="54" t="s">
        <v>58</v>
      </c>
      <c r="G229" s="77">
        <v>47.33</v>
      </c>
      <c r="H229" s="81"/>
      <c r="I229" s="56">
        <v>11.83</v>
      </c>
    </row>
    <row r="230" spans="1:9" x14ac:dyDescent="0.25">
      <c r="A230" s="40"/>
      <c r="B230" s="40"/>
      <c r="C230" s="40"/>
      <c r="D230" s="40"/>
      <c r="E230" s="40"/>
      <c r="F230" s="79" t="s">
        <v>59</v>
      </c>
      <c r="G230" s="79"/>
      <c r="H230" s="75">
        <v>59.16</v>
      </c>
      <c r="I230" s="75"/>
    </row>
    <row r="231" spans="1:9" x14ac:dyDescent="0.25">
      <c r="A231" s="76" t="s">
        <v>394</v>
      </c>
      <c r="B231" s="76"/>
      <c r="C231" s="52" t="s">
        <v>37</v>
      </c>
      <c r="D231" s="78" t="s">
        <v>137</v>
      </c>
      <c r="E231" s="78"/>
      <c r="F231" s="78"/>
      <c r="G231" s="78"/>
      <c r="H231" s="78"/>
      <c r="I231" s="40"/>
    </row>
    <row r="232" spans="1:9" x14ac:dyDescent="0.25">
      <c r="A232" s="40"/>
      <c r="B232" s="76" t="s">
        <v>209</v>
      </c>
      <c r="C232" s="76"/>
      <c r="D232" s="53">
        <v>1</v>
      </c>
      <c r="E232" s="54" t="s">
        <v>37</v>
      </c>
      <c r="F232" s="54" t="s">
        <v>137</v>
      </c>
      <c r="G232" s="77">
        <v>23.45</v>
      </c>
      <c r="H232" s="77"/>
      <c r="I232" s="55">
        <v>23.45</v>
      </c>
    </row>
    <row r="233" spans="1:9" x14ac:dyDescent="0.25">
      <c r="A233" s="40"/>
      <c r="B233" s="76" t="s">
        <v>184</v>
      </c>
      <c r="C233" s="76"/>
      <c r="D233" s="53">
        <v>0.3</v>
      </c>
      <c r="E233" s="54" t="s">
        <v>67</v>
      </c>
      <c r="F233" s="54" t="s">
        <v>185</v>
      </c>
      <c r="G233" s="77">
        <v>15.05</v>
      </c>
      <c r="H233" s="77"/>
      <c r="I233" s="55">
        <v>4.5199999999999996</v>
      </c>
    </row>
    <row r="234" spans="1:9" x14ac:dyDescent="0.25">
      <c r="A234" s="40"/>
      <c r="B234" s="76" t="s">
        <v>66</v>
      </c>
      <c r="C234" s="76"/>
      <c r="D234" s="53">
        <v>0.3</v>
      </c>
      <c r="E234" s="54" t="s">
        <v>67</v>
      </c>
      <c r="F234" s="54" t="s">
        <v>68</v>
      </c>
      <c r="G234" s="77">
        <v>18.75</v>
      </c>
      <c r="H234" s="77"/>
      <c r="I234" s="55">
        <v>5.63</v>
      </c>
    </row>
    <row r="235" spans="1:9" x14ac:dyDescent="0.25">
      <c r="A235" s="40"/>
      <c r="B235" s="40"/>
      <c r="C235" s="40"/>
      <c r="D235" s="53">
        <v>25</v>
      </c>
      <c r="E235" s="54" t="s">
        <v>57</v>
      </c>
      <c r="F235" s="54" t="s">
        <v>58</v>
      </c>
      <c r="G235" s="77">
        <v>33.6</v>
      </c>
      <c r="H235" s="81"/>
      <c r="I235" s="56">
        <v>8.4</v>
      </c>
    </row>
    <row r="236" spans="1:9" x14ac:dyDescent="0.25">
      <c r="A236" s="40"/>
      <c r="B236" s="40"/>
      <c r="C236" s="40"/>
      <c r="D236" s="40"/>
      <c r="E236" s="40"/>
      <c r="F236" s="79" t="s">
        <v>59</v>
      </c>
      <c r="G236" s="79"/>
      <c r="H236" s="75">
        <v>42</v>
      </c>
      <c r="I236" s="75"/>
    </row>
    <row r="237" spans="1:9" x14ac:dyDescent="0.25">
      <c r="A237" s="40"/>
      <c r="B237" s="40"/>
      <c r="C237" s="40"/>
      <c r="D237" s="79" t="s">
        <v>395</v>
      </c>
      <c r="E237" s="79"/>
      <c r="F237" s="79"/>
      <c r="G237" s="79"/>
      <c r="H237" s="79"/>
      <c r="I237" s="40"/>
    </row>
    <row r="238" spans="1:9" ht="16.149999999999999" customHeight="1" x14ac:dyDescent="0.25">
      <c r="A238" s="76" t="s">
        <v>396</v>
      </c>
      <c r="B238" s="76"/>
      <c r="C238" s="52" t="s">
        <v>37</v>
      </c>
      <c r="D238" s="78" t="s">
        <v>654</v>
      </c>
      <c r="E238" s="78"/>
      <c r="F238" s="78"/>
      <c r="G238" s="78"/>
      <c r="H238" s="78"/>
      <c r="I238" s="40"/>
    </row>
    <row r="239" spans="1:9" ht="16.149999999999999" customHeight="1" x14ac:dyDescent="0.25">
      <c r="A239" s="40"/>
      <c r="B239" s="76" t="s">
        <v>263</v>
      </c>
      <c r="C239" s="76"/>
      <c r="D239" s="53">
        <v>0.5</v>
      </c>
      <c r="E239" s="54" t="s">
        <v>38</v>
      </c>
      <c r="F239" s="54" t="s">
        <v>264</v>
      </c>
      <c r="G239" s="77">
        <v>0.8</v>
      </c>
      <c r="H239" s="77"/>
      <c r="I239" s="55">
        <v>0.4</v>
      </c>
    </row>
    <row r="240" spans="1:9" x14ac:dyDescent="0.25">
      <c r="A240" s="40"/>
      <c r="B240" s="76" t="s">
        <v>265</v>
      </c>
      <c r="C240" s="76"/>
      <c r="D240" s="53">
        <v>0.11</v>
      </c>
      <c r="E240" s="54" t="s">
        <v>65</v>
      </c>
      <c r="F240" s="54" t="s">
        <v>266</v>
      </c>
      <c r="G240" s="77">
        <v>41.55</v>
      </c>
      <c r="H240" s="77"/>
      <c r="I240" s="55">
        <v>4.57</v>
      </c>
    </row>
    <row r="241" spans="1:9" x14ac:dyDescent="0.25">
      <c r="A241" s="40"/>
      <c r="B241" s="76" t="s">
        <v>261</v>
      </c>
      <c r="C241" s="76"/>
      <c r="D241" s="53">
        <v>0.05</v>
      </c>
      <c r="E241" s="54" t="s">
        <v>65</v>
      </c>
      <c r="F241" s="54" t="s">
        <v>262</v>
      </c>
      <c r="G241" s="77">
        <v>30.7</v>
      </c>
      <c r="H241" s="77"/>
      <c r="I241" s="55">
        <v>1.54</v>
      </c>
    </row>
    <row r="242" spans="1:9" x14ac:dyDescent="0.25">
      <c r="A242" s="40"/>
      <c r="B242" s="76" t="s">
        <v>80</v>
      </c>
      <c r="C242" s="76"/>
      <c r="D242" s="53">
        <v>0.08</v>
      </c>
      <c r="E242" s="54" t="s">
        <v>65</v>
      </c>
      <c r="F242" s="54" t="s">
        <v>81</v>
      </c>
      <c r="G242" s="77">
        <v>99.75</v>
      </c>
      <c r="H242" s="77"/>
      <c r="I242" s="55">
        <v>7.98</v>
      </c>
    </row>
    <row r="243" spans="1:9" x14ac:dyDescent="0.25">
      <c r="A243" s="40"/>
      <c r="B243" s="76" t="s">
        <v>69</v>
      </c>
      <c r="C243" s="76"/>
      <c r="D243" s="53">
        <v>0.7</v>
      </c>
      <c r="E243" s="54" t="s">
        <v>67</v>
      </c>
      <c r="F243" s="54" t="s">
        <v>70</v>
      </c>
      <c r="G243" s="77">
        <v>19.920000000000002</v>
      </c>
      <c r="H243" s="77"/>
      <c r="I243" s="55">
        <v>13.94</v>
      </c>
    </row>
    <row r="244" spans="1:9" x14ac:dyDescent="0.25">
      <c r="A244" s="40"/>
      <c r="B244" s="76" t="s">
        <v>71</v>
      </c>
      <c r="C244" s="76"/>
      <c r="D244" s="53">
        <v>0.55000000000000004</v>
      </c>
      <c r="E244" s="54" t="s">
        <v>67</v>
      </c>
      <c r="F244" s="54" t="s">
        <v>72</v>
      </c>
      <c r="G244" s="77">
        <v>15.08</v>
      </c>
      <c r="H244" s="77"/>
      <c r="I244" s="55">
        <v>8.2899999999999991</v>
      </c>
    </row>
    <row r="245" spans="1:9" ht="16.149999999999999" customHeight="1" x14ac:dyDescent="0.25">
      <c r="A245" s="40"/>
      <c r="B245" s="40"/>
      <c r="C245" s="40"/>
      <c r="D245" s="53">
        <v>25</v>
      </c>
      <c r="E245" s="54" t="s">
        <v>57</v>
      </c>
      <c r="F245" s="54" t="s">
        <v>58</v>
      </c>
      <c r="G245" s="77">
        <v>36.72</v>
      </c>
      <c r="H245" s="81"/>
      <c r="I245" s="56">
        <v>9.18</v>
      </c>
    </row>
    <row r="246" spans="1:9" x14ac:dyDescent="0.25">
      <c r="A246" s="40"/>
      <c r="B246" s="40"/>
      <c r="C246" s="40"/>
      <c r="D246" s="40"/>
      <c r="E246" s="40"/>
      <c r="F246" s="79" t="s">
        <v>59</v>
      </c>
      <c r="G246" s="79"/>
      <c r="H246" s="75">
        <v>45.9</v>
      </c>
      <c r="I246" s="75"/>
    </row>
    <row r="247" spans="1:9" x14ac:dyDescent="0.25">
      <c r="A247" s="40"/>
      <c r="B247" s="40"/>
      <c r="C247" s="40"/>
      <c r="D247" s="79" t="s">
        <v>397</v>
      </c>
      <c r="E247" s="79"/>
      <c r="F247" s="79"/>
      <c r="G247" s="79"/>
      <c r="H247" s="79"/>
      <c r="I247" s="40"/>
    </row>
    <row r="248" spans="1:9" x14ac:dyDescent="0.25">
      <c r="A248" s="76" t="s">
        <v>559</v>
      </c>
      <c r="B248" s="76"/>
      <c r="C248" s="52" t="s">
        <v>38</v>
      </c>
      <c r="D248" s="78" t="s">
        <v>543</v>
      </c>
      <c r="E248" s="78"/>
      <c r="F248" s="78"/>
      <c r="G248" s="78"/>
      <c r="H248" s="78"/>
      <c r="I248" s="40"/>
    </row>
    <row r="249" spans="1:9" x14ac:dyDescent="0.25">
      <c r="A249" s="40"/>
      <c r="B249" s="76" t="s">
        <v>560</v>
      </c>
      <c r="C249" s="76"/>
      <c r="D249" s="53">
        <v>1</v>
      </c>
      <c r="E249" s="54" t="s">
        <v>38</v>
      </c>
      <c r="F249" s="54" t="s">
        <v>561</v>
      </c>
      <c r="G249" s="77">
        <v>367.16</v>
      </c>
      <c r="H249" s="77"/>
      <c r="I249" s="55">
        <v>367.16</v>
      </c>
    </row>
    <row r="250" spans="1:9" x14ac:dyDescent="0.25">
      <c r="A250" s="40"/>
      <c r="B250" s="76" t="s">
        <v>84</v>
      </c>
      <c r="C250" s="76"/>
      <c r="D250" s="53">
        <v>2</v>
      </c>
      <c r="E250" s="54" t="s">
        <v>67</v>
      </c>
      <c r="F250" s="54" t="s">
        <v>85</v>
      </c>
      <c r="G250" s="77">
        <v>15.3</v>
      </c>
      <c r="H250" s="77"/>
      <c r="I250" s="55">
        <v>30.6</v>
      </c>
    </row>
    <row r="251" spans="1:9" ht="16.149999999999999" customHeight="1" x14ac:dyDescent="0.25">
      <c r="A251" s="40"/>
      <c r="B251" s="76" t="s">
        <v>86</v>
      </c>
      <c r="C251" s="76"/>
      <c r="D251" s="53">
        <v>4</v>
      </c>
      <c r="E251" s="54" t="s">
        <v>67</v>
      </c>
      <c r="F251" s="54" t="s">
        <v>87</v>
      </c>
      <c r="G251" s="77">
        <v>19.059999999999999</v>
      </c>
      <c r="H251" s="77"/>
      <c r="I251" s="55">
        <v>76.239999999999995</v>
      </c>
    </row>
    <row r="252" spans="1:9" x14ac:dyDescent="0.25">
      <c r="A252" s="40"/>
      <c r="B252" s="40"/>
      <c r="C252" s="40"/>
      <c r="D252" s="53">
        <v>25</v>
      </c>
      <c r="E252" s="54" t="s">
        <v>57</v>
      </c>
      <c r="F252" s="54" t="s">
        <v>58</v>
      </c>
      <c r="G252" s="77">
        <v>474</v>
      </c>
      <c r="H252" s="81"/>
      <c r="I252" s="56">
        <v>118.5</v>
      </c>
    </row>
    <row r="253" spans="1:9" x14ac:dyDescent="0.25">
      <c r="A253" s="40"/>
      <c r="B253" s="40"/>
      <c r="C253" s="40"/>
      <c r="D253" s="40"/>
      <c r="E253" s="40"/>
      <c r="F253" s="79" t="s">
        <v>238</v>
      </c>
      <c r="G253" s="79"/>
      <c r="H253" s="75">
        <v>592.5</v>
      </c>
      <c r="I253" s="75"/>
    </row>
    <row r="254" spans="1:9" x14ac:dyDescent="0.25">
      <c r="A254" s="76" t="s">
        <v>398</v>
      </c>
      <c r="B254" s="76"/>
      <c r="C254" s="52" t="s">
        <v>38</v>
      </c>
      <c r="D254" s="78" t="s">
        <v>562</v>
      </c>
      <c r="E254" s="78"/>
      <c r="F254" s="78"/>
      <c r="G254" s="78"/>
      <c r="H254" s="78"/>
      <c r="I254" s="40"/>
    </row>
    <row r="255" spans="1:9" x14ac:dyDescent="0.25">
      <c r="A255" s="40"/>
      <c r="B255" s="76" t="s">
        <v>212</v>
      </c>
      <c r="C255" s="76"/>
      <c r="D255" s="53">
        <v>1</v>
      </c>
      <c r="E255" s="54" t="s">
        <v>38</v>
      </c>
      <c r="F255" s="54" t="s">
        <v>138</v>
      </c>
      <c r="G255" s="77">
        <v>9.56</v>
      </c>
      <c r="H255" s="77"/>
      <c r="I255" s="55">
        <v>9.56</v>
      </c>
    </row>
    <row r="256" spans="1:9" x14ac:dyDescent="0.25">
      <c r="A256" s="40"/>
      <c r="B256" s="76" t="s">
        <v>84</v>
      </c>
      <c r="C256" s="76"/>
      <c r="D256" s="53">
        <v>0.3</v>
      </c>
      <c r="E256" s="54" t="s">
        <v>67</v>
      </c>
      <c r="F256" s="54" t="s">
        <v>85</v>
      </c>
      <c r="G256" s="77">
        <v>15.3</v>
      </c>
      <c r="H256" s="77"/>
      <c r="I256" s="55">
        <v>4.59</v>
      </c>
    </row>
    <row r="257" spans="1:9" ht="16.149999999999999" customHeight="1" x14ac:dyDescent="0.25">
      <c r="A257" s="40"/>
      <c r="B257" s="76" t="s">
        <v>86</v>
      </c>
      <c r="C257" s="76"/>
      <c r="D257" s="53">
        <v>0.3</v>
      </c>
      <c r="E257" s="54" t="s">
        <v>67</v>
      </c>
      <c r="F257" s="54" t="s">
        <v>87</v>
      </c>
      <c r="G257" s="77">
        <v>19.059999999999999</v>
      </c>
      <c r="H257" s="77"/>
      <c r="I257" s="55">
        <v>5.72</v>
      </c>
    </row>
    <row r="258" spans="1:9" x14ac:dyDescent="0.25">
      <c r="A258" s="40"/>
      <c r="B258" s="40"/>
      <c r="C258" s="40"/>
      <c r="D258" s="53">
        <v>25</v>
      </c>
      <c r="E258" s="54" t="s">
        <v>57</v>
      </c>
      <c r="F258" s="54" t="s">
        <v>58</v>
      </c>
      <c r="G258" s="77">
        <v>19.87</v>
      </c>
      <c r="H258" s="81"/>
      <c r="I258" s="56">
        <v>4.97</v>
      </c>
    </row>
    <row r="259" spans="1:9" x14ac:dyDescent="0.25">
      <c r="A259" s="40"/>
      <c r="B259" s="40"/>
      <c r="C259" s="40"/>
      <c r="D259" s="40"/>
      <c r="E259" s="40"/>
      <c r="F259" s="79" t="s">
        <v>238</v>
      </c>
      <c r="G259" s="79"/>
      <c r="H259" s="75">
        <v>24.84</v>
      </c>
      <c r="I259" s="75"/>
    </row>
    <row r="260" spans="1:9" x14ac:dyDescent="0.25">
      <c r="A260" s="76" t="s">
        <v>399</v>
      </c>
      <c r="B260" s="76"/>
      <c r="C260" s="52" t="s">
        <v>38</v>
      </c>
      <c r="D260" s="78" t="s">
        <v>139</v>
      </c>
      <c r="E260" s="78"/>
      <c r="F260" s="78"/>
      <c r="G260" s="78"/>
      <c r="H260" s="78"/>
      <c r="I260" s="40"/>
    </row>
    <row r="261" spans="1:9" x14ac:dyDescent="0.25">
      <c r="A261" s="40"/>
      <c r="B261" s="76" t="s">
        <v>213</v>
      </c>
      <c r="C261" s="76"/>
      <c r="D261" s="53">
        <v>1</v>
      </c>
      <c r="E261" s="54" t="s">
        <v>38</v>
      </c>
      <c r="F261" s="54" t="s">
        <v>139</v>
      </c>
      <c r="G261" s="77">
        <v>44</v>
      </c>
      <c r="H261" s="77"/>
      <c r="I261" s="55">
        <v>44</v>
      </c>
    </row>
    <row r="262" spans="1:9" x14ac:dyDescent="0.25">
      <c r="A262" s="40"/>
      <c r="B262" s="76" t="s">
        <v>84</v>
      </c>
      <c r="C262" s="76"/>
      <c r="D262" s="53">
        <v>0.6</v>
      </c>
      <c r="E262" s="54" t="s">
        <v>67</v>
      </c>
      <c r="F262" s="54" t="s">
        <v>85</v>
      </c>
      <c r="G262" s="77">
        <v>15.3</v>
      </c>
      <c r="H262" s="77"/>
      <c r="I262" s="55">
        <v>9.18</v>
      </c>
    </row>
    <row r="263" spans="1:9" x14ac:dyDescent="0.25">
      <c r="A263" s="40"/>
      <c r="B263" s="76" t="s">
        <v>86</v>
      </c>
      <c r="C263" s="76"/>
      <c r="D263" s="53">
        <v>0.6</v>
      </c>
      <c r="E263" s="54" t="s">
        <v>67</v>
      </c>
      <c r="F263" s="54" t="s">
        <v>87</v>
      </c>
      <c r="G263" s="77">
        <v>19.059999999999999</v>
      </c>
      <c r="H263" s="77"/>
      <c r="I263" s="55">
        <v>11.44</v>
      </c>
    </row>
    <row r="264" spans="1:9" ht="16.149999999999999" customHeight="1" x14ac:dyDescent="0.25">
      <c r="A264" s="40"/>
      <c r="B264" s="40"/>
      <c r="C264" s="40"/>
      <c r="D264" s="53">
        <v>25</v>
      </c>
      <c r="E264" s="54" t="s">
        <v>57</v>
      </c>
      <c r="F264" s="54" t="s">
        <v>58</v>
      </c>
      <c r="G264" s="77">
        <v>64.62</v>
      </c>
      <c r="H264" s="81"/>
      <c r="I264" s="56">
        <v>16.16</v>
      </c>
    </row>
    <row r="265" spans="1:9" x14ac:dyDescent="0.25">
      <c r="A265" s="40"/>
      <c r="B265" s="40"/>
      <c r="C265" s="40"/>
      <c r="D265" s="40"/>
      <c r="E265" s="40"/>
      <c r="F265" s="79" t="s">
        <v>238</v>
      </c>
      <c r="G265" s="79"/>
      <c r="H265" s="75">
        <v>80.78</v>
      </c>
      <c r="I265" s="75"/>
    </row>
    <row r="266" spans="1:9" x14ac:dyDescent="0.25">
      <c r="A266" s="76" t="s">
        <v>400</v>
      </c>
      <c r="B266" s="76"/>
      <c r="C266" s="52" t="s">
        <v>42</v>
      </c>
      <c r="D266" s="78" t="s">
        <v>312</v>
      </c>
      <c r="E266" s="78"/>
      <c r="F266" s="78"/>
      <c r="G266" s="78"/>
      <c r="H266" s="78"/>
      <c r="I266" s="40"/>
    </row>
    <row r="267" spans="1:9" x14ac:dyDescent="0.25">
      <c r="A267" s="40"/>
      <c r="B267" s="76" t="s">
        <v>401</v>
      </c>
      <c r="C267" s="76"/>
      <c r="D267" s="53">
        <v>1.02</v>
      </c>
      <c r="E267" s="54" t="s">
        <v>42</v>
      </c>
      <c r="F267" s="54" t="s">
        <v>402</v>
      </c>
      <c r="G267" s="77">
        <v>23.5</v>
      </c>
      <c r="H267" s="77"/>
      <c r="I267" s="55">
        <v>23.97</v>
      </c>
    </row>
    <row r="268" spans="1:9" x14ac:dyDescent="0.25">
      <c r="A268" s="40"/>
      <c r="B268" s="76" t="s">
        <v>82</v>
      </c>
      <c r="C268" s="76"/>
      <c r="D268" s="53">
        <v>0.08</v>
      </c>
      <c r="E268" s="54" t="s">
        <v>42</v>
      </c>
      <c r="F268" s="54" t="s">
        <v>83</v>
      </c>
      <c r="G268" s="77">
        <v>1.26</v>
      </c>
      <c r="H268" s="77"/>
      <c r="I268" s="55">
        <v>0.1</v>
      </c>
    </row>
    <row r="269" spans="1:9" x14ac:dyDescent="0.25">
      <c r="A269" s="40"/>
      <c r="B269" s="76" t="s">
        <v>84</v>
      </c>
      <c r="C269" s="76"/>
      <c r="D269" s="53">
        <v>0.15</v>
      </c>
      <c r="E269" s="54" t="s">
        <v>67</v>
      </c>
      <c r="F269" s="54" t="s">
        <v>85</v>
      </c>
      <c r="G269" s="77">
        <v>15.3</v>
      </c>
      <c r="H269" s="77"/>
      <c r="I269" s="55">
        <v>2.2999999999999998</v>
      </c>
    </row>
    <row r="270" spans="1:9" ht="16.149999999999999" customHeight="1" x14ac:dyDescent="0.25">
      <c r="A270" s="40"/>
      <c r="B270" s="76" t="s">
        <v>86</v>
      </c>
      <c r="C270" s="76"/>
      <c r="D270" s="53">
        <v>0.15</v>
      </c>
      <c r="E270" s="54" t="s">
        <v>67</v>
      </c>
      <c r="F270" s="54" t="s">
        <v>87</v>
      </c>
      <c r="G270" s="77">
        <v>19.059999999999999</v>
      </c>
      <c r="H270" s="77"/>
      <c r="I270" s="55">
        <v>2.86</v>
      </c>
    </row>
    <row r="271" spans="1:9" x14ac:dyDescent="0.25">
      <c r="A271" s="40"/>
      <c r="B271" s="40"/>
      <c r="C271" s="40"/>
      <c r="D271" s="53">
        <v>25</v>
      </c>
      <c r="E271" s="54" t="s">
        <v>57</v>
      </c>
      <c r="F271" s="54" t="s">
        <v>58</v>
      </c>
      <c r="G271" s="77">
        <v>29.23</v>
      </c>
      <c r="H271" s="81"/>
      <c r="I271" s="56">
        <v>7.31</v>
      </c>
    </row>
    <row r="272" spans="1:9" x14ac:dyDescent="0.25">
      <c r="A272" s="40"/>
      <c r="B272" s="40"/>
      <c r="C272" s="40"/>
      <c r="D272" s="40"/>
      <c r="E272" s="40"/>
      <c r="F272" s="79" t="s">
        <v>249</v>
      </c>
      <c r="G272" s="79"/>
      <c r="H272" s="75">
        <v>36.54</v>
      </c>
      <c r="I272" s="75"/>
    </row>
    <row r="273" spans="1:9" x14ac:dyDescent="0.25">
      <c r="A273" s="76" t="s">
        <v>403</v>
      </c>
      <c r="B273" s="76"/>
      <c r="C273" s="52" t="s">
        <v>38</v>
      </c>
      <c r="D273" s="78" t="s">
        <v>313</v>
      </c>
      <c r="E273" s="78"/>
      <c r="F273" s="78"/>
      <c r="G273" s="78"/>
      <c r="H273" s="78"/>
      <c r="I273" s="40"/>
    </row>
    <row r="274" spans="1:9" x14ac:dyDescent="0.25">
      <c r="A274" s="40"/>
      <c r="B274" s="76" t="s">
        <v>404</v>
      </c>
      <c r="C274" s="76"/>
      <c r="D274" s="53">
        <v>1</v>
      </c>
      <c r="E274" s="54" t="s">
        <v>38</v>
      </c>
      <c r="F274" s="54" t="s">
        <v>313</v>
      </c>
      <c r="G274" s="77">
        <v>6.1</v>
      </c>
      <c r="H274" s="77"/>
      <c r="I274" s="55">
        <v>6.1</v>
      </c>
    </row>
    <row r="275" spans="1:9" x14ac:dyDescent="0.25">
      <c r="A275" s="40"/>
      <c r="B275" s="76" t="s">
        <v>84</v>
      </c>
      <c r="C275" s="76"/>
      <c r="D275" s="53">
        <v>0.21</v>
      </c>
      <c r="E275" s="54" t="s">
        <v>67</v>
      </c>
      <c r="F275" s="54" t="s">
        <v>85</v>
      </c>
      <c r="G275" s="77">
        <v>15.3</v>
      </c>
      <c r="H275" s="77"/>
      <c r="I275" s="55">
        <v>3.21</v>
      </c>
    </row>
    <row r="276" spans="1:9" ht="16.149999999999999" customHeight="1" x14ac:dyDescent="0.25">
      <c r="A276" s="40"/>
      <c r="B276" s="76" t="s">
        <v>86</v>
      </c>
      <c r="C276" s="76"/>
      <c r="D276" s="53">
        <v>0.21</v>
      </c>
      <c r="E276" s="54" t="s">
        <v>67</v>
      </c>
      <c r="F276" s="54" t="s">
        <v>87</v>
      </c>
      <c r="G276" s="77">
        <v>19.059999999999999</v>
      </c>
      <c r="H276" s="77"/>
      <c r="I276" s="55">
        <v>4</v>
      </c>
    </row>
    <row r="277" spans="1:9" x14ac:dyDescent="0.25">
      <c r="A277" s="40"/>
      <c r="B277" s="40"/>
      <c r="C277" s="40"/>
      <c r="D277" s="53">
        <v>25</v>
      </c>
      <c r="E277" s="54" t="s">
        <v>57</v>
      </c>
      <c r="F277" s="54" t="s">
        <v>58</v>
      </c>
      <c r="G277" s="77">
        <v>13.31</v>
      </c>
      <c r="H277" s="81"/>
      <c r="I277" s="56">
        <v>3.33</v>
      </c>
    </row>
    <row r="278" spans="1:9" x14ac:dyDescent="0.25">
      <c r="A278" s="40"/>
      <c r="B278" s="40"/>
      <c r="C278" s="40"/>
      <c r="D278" s="40"/>
      <c r="E278" s="40"/>
      <c r="F278" s="79" t="s">
        <v>238</v>
      </c>
      <c r="G278" s="79"/>
      <c r="H278" s="75">
        <v>16.64</v>
      </c>
      <c r="I278" s="75"/>
    </row>
    <row r="279" spans="1:9" x14ac:dyDescent="0.25">
      <c r="A279" s="76" t="s">
        <v>405</v>
      </c>
      <c r="B279" s="76"/>
      <c r="C279" s="52" t="s">
        <v>38</v>
      </c>
      <c r="D279" s="78" t="s">
        <v>314</v>
      </c>
      <c r="E279" s="78"/>
      <c r="F279" s="78"/>
      <c r="G279" s="78"/>
      <c r="H279" s="78"/>
      <c r="I279" s="40"/>
    </row>
    <row r="280" spans="1:9" x14ac:dyDescent="0.25">
      <c r="A280" s="40"/>
      <c r="B280" s="76" t="s">
        <v>406</v>
      </c>
      <c r="C280" s="76"/>
      <c r="D280" s="53">
        <v>1</v>
      </c>
      <c r="E280" s="54" t="s">
        <v>38</v>
      </c>
      <c r="F280" s="54" t="s">
        <v>407</v>
      </c>
      <c r="G280" s="77">
        <v>21.15</v>
      </c>
      <c r="H280" s="77"/>
      <c r="I280" s="55">
        <v>21.15</v>
      </c>
    </row>
    <row r="281" spans="1:9" x14ac:dyDescent="0.25">
      <c r="A281" s="40"/>
      <c r="B281" s="76" t="s">
        <v>84</v>
      </c>
      <c r="C281" s="76"/>
      <c r="D281" s="53">
        <v>0.53</v>
      </c>
      <c r="E281" s="54" t="s">
        <v>67</v>
      </c>
      <c r="F281" s="54" t="s">
        <v>85</v>
      </c>
      <c r="G281" s="77">
        <v>15.3</v>
      </c>
      <c r="H281" s="77"/>
      <c r="I281" s="55">
        <v>8.11</v>
      </c>
    </row>
    <row r="282" spans="1:9" ht="16.149999999999999" customHeight="1" x14ac:dyDescent="0.25">
      <c r="A282" s="40"/>
      <c r="B282" s="76" t="s">
        <v>86</v>
      </c>
      <c r="C282" s="76"/>
      <c r="D282" s="53">
        <v>0.53</v>
      </c>
      <c r="E282" s="54" t="s">
        <v>67</v>
      </c>
      <c r="F282" s="54" t="s">
        <v>87</v>
      </c>
      <c r="G282" s="77">
        <v>19.059999999999999</v>
      </c>
      <c r="H282" s="77"/>
      <c r="I282" s="55">
        <v>10.1</v>
      </c>
    </row>
    <row r="283" spans="1:9" x14ac:dyDescent="0.25">
      <c r="A283" s="40"/>
      <c r="B283" s="40"/>
      <c r="C283" s="40"/>
      <c r="D283" s="53">
        <v>25</v>
      </c>
      <c r="E283" s="54" t="s">
        <v>57</v>
      </c>
      <c r="F283" s="54" t="s">
        <v>58</v>
      </c>
      <c r="G283" s="77">
        <v>39.36</v>
      </c>
      <c r="H283" s="81"/>
      <c r="I283" s="56">
        <v>9.84</v>
      </c>
    </row>
    <row r="284" spans="1:9" x14ac:dyDescent="0.25">
      <c r="A284" s="40"/>
      <c r="B284" s="40"/>
      <c r="C284" s="40"/>
      <c r="D284" s="40"/>
      <c r="E284" s="40"/>
      <c r="F284" s="79" t="s">
        <v>238</v>
      </c>
      <c r="G284" s="79"/>
      <c r="H284" s="75">
        <v>49.2</v>
      </c>
      <c r="I284" s="75"/>
    </row>
    <row r="285" spans="1:9" x14ac:dyDescent="0.25">
      <c r="A285" s="76" t="s">
        <v>408</v>
      </c>
      <c r="B285" s="76"/>
      <c r="C285" s="52" t="s">
        <v>38</v>
      </c>
      <c r="D285" s="78" t="s">
        <v>315</v>
      </c>
      <c r="E285" s="78"/>
      <c r="F285" s="78"/>
      <c r="G285" s="78"/>
      <c r="H285" s="78"/>
      <c r="I285" s="40"/>
    </row>
    <row r="286" spans="1:9" x14ac:dyDescent="0.25">
      <c r="A286" s="40"/>
      <c r="B286" s="76" t="s">
        <v>409</v>
      </c>
      <c r="C286" s="76"/>
      <c r="D286" s="53">
        <v>1</v>
      </c>
      <c r="E286" s="54" t="s">
        <v>38</v>
      </c>
      <c r="F286" s="54" t="s">
        <v>315</v>
      </c>
      <c r="G286" s="77">
        <v>8</v>
      </c>
      <c r="H286" s="77"/>
      <c r="I286" s="55">
        <v>8</v>
      </c>
    </row>
    <row r="287" spans="1:9" x14ac:dyDescent="0.25">
      <c r="A287" s="40"/>
      <c r="B287" s="76" t="s">
        <v>84</v>
      </c>
      <c r="C287" s="76"/>
      <c r="D287" s="53">
        <v>0.28999999999999998</v>
      </c>
      <c r="E287" s="54" t="s">
        <v>67</v>
      </c>
      <c r="F287" s="54" t="s">
        <v>85</v>
      </c>
      <c r="G287" s="77">
        <v>15.3</v>
      </c>
      <c r="H287" s="77"/>
      <c r="I287" s="55">
        <v>4.4400000000000004</v>
      </c>
    </row>
    <row r="288" spans="1:9" x14ac:dyDescent="0.25">
      <c r="A288" s="40"/>
      <c r="B288" s="76" t="s">
        <v>86</v>
      </c>
      <c r="C288" s="76"/>
      <c r="D288" s="53">
        <v>0.28999999999999998</v>
      </c>
      <c r="E288" s="54" t="s">
        <v>67</v>
      </c>
      <c r="F288" s="54" t="s">
        <v>87</v>
      </c>
      <c r="G288" s="77">
        <v>19.059999999999999</v>
      </c>
      <c r="H288" s="77"/>
      <c r="I288" s="55">
        <v>5.53</v>
      </c>
    </row>
    <row r="289" spans="1:9" x14ac:dyDescent="0.25">
      <c r="A289" s="40"/>
      <c r="B289" s="40"/>
      <c r="C289" s="40"/>
      <c r="D289" s="53">
        <v>25</v>
      </c>
      <c r="E289" s="54" t="s">
        <v>57</v>
      </c>
      <c r="F289" s="54" t="s">
        <v>58</v>
      </c>
      <c r="G289" s="77">
        <v>17.97</v>
      </c>
      <c r="H289" s="81"/>
      <c r="I289" s="56">
        <v>4.49</v>
      </c>
    </row>
    <row r="290" spans="1:9" x14ac:dyDescent="0.25">
      <c r="A290" s="40"/>
      <c r="B290" s="40"/>
      <c r="C290" s="40"/>
      <c r="D290" s="40"/>
      <c r="E290" s="40"/>
      <c r="F290" s="79" t="s">
        <v>238</v>
      </c>
      <c r="G290" s="79"/>
      <c r="H290" s="75">
        <v>22.46</v>
      </c>
      <c r="I290" s="75"/>
    </row>
    <row r="291" spans="1:9" ht="16.149999999999999" customHeight="1" x14ac:dyDescent="0.25">
      <c r="A291" s="76" t="s">
        <v>410</v>
      </c>
      <c r="B291" s="76"/>
      <c r="C291" s="52" t="s">
        <v>52</v>
      </c>
      <c r="D291" s="78" t="s">
        <v>53</v>
      </c>
      <c r="E291" s="78"/>
      <c r="F291" s="78"/>
      <c r="G291" s="78"/>
      <c r="H291" s="78"/>
      <c r="I291" s="40"/>
    </row>
    <row r="292" spans="1:9" x14ac:dyDescent="0.25">
      <c r="A292" s="40"/>
      <c r="B292" s="76" t="s">
        <v>91</v>
      </c>
      <c r="C292" s="76"/>
      <c r="D292" s="53">
        <v>9</v>
      </c>
      <c r="E292" s="54" t="s">
        <v>42</v>
      </c>
      <c r="F292" s="54" t="s">
        <v>92</v>
      </c>
      <c r="G292" s="77">
        <v>5.53</v>
      </c>
      <c r="H292" s="77"/>
      <c r="I292" s="55">
        <v>49.77</v>
      </c>
    </row>
    <row r="293" spans="1:9" x14ac:dyDescent="0.25">
      <c r="A293" s="40"/>
      <c r="B293" s="76" t="s">
        <v>93</v>
      </c>
      <c r="C293" s="76"/>
      <c r="D293" s="53">
        <v>4</v>
      </c>
      <c r="E293" s="54" t="s">
        <v>38</v>
      </c>
      <c r="F293" s="54" t="s">
        <v>94</v>
      </c>
      <c r="G293" s="77">
        <v>1.89</v>
      </c>
      <c r="H293" s="77"/>
      <c r="I293" s="55">
        <v>7.56</v>
      </c>
    </row>
    <row r="294" spans="1:9" x14ac:dyDescent="0.25">
      <c r="A294" s="40"/>
      <c r="B294" s="76" t="s">
        <v>88</v>
      </c>
      <c r="C294" s="76"/>
      <c r="D294" s="53">
        <v>3</v>
      </c>
      <c r="E294" s="54" t="s">
        <v>42</v>
      </c>
      <c r="F294" s="54" t="s">
        <v>411</v>
      </c>
      <c r="G294" s="77">
        <v>5.3</v>
      </c>
      <c r="H294" s="77"/>
      <c r="I294" s="55">
        <v>15.9</v>
      </c>
    </row>
    <row r="295" spans="1:9" x14ac:dyDescent="0.25">
      <c r="A295" s="40"/>
      <c r="B295" s="76" t="s">
        <v>89</v>
      </c>
      <c r="C295" s="76"/>
      <c r="D295" s="53">
        <v>1</v>
      </c>
      <c r="E295" s="54" t="s">
        <v>38</v>
      </c>
      <c r="F295" s="54" t="s">
        <v>90</v>
      </c>
      <c r="G295" s="77">
        <v>52.65</v>
      </c>
      <c r="H295" s="77"/>
      <c r="I295" s="55">
        <v>52.65</v>
      </c>
    </row>
    <row r="296" spans="1:9" x14ac:dyDescent="0.25">
      <c r="A296" s="40"/>
      <c r="B296" s="76" t="s">
        <v>95</v>
      </c>
      <c r="C296" s="76"/>
      <c r="D296" s="53">
        <v>9</v>
      </c>
      <c r="E296" s="54" t="s">
        <v>67</v>
      </c>
      <c r="F296" s="54" t="s">
        <v>96</v>
      </c>
      <c r="G296" s="77">
        <v>15.35</v>
      </c>
      <c r="H296" s="77"/>
      <c r="I296" s="55">
        <v>138.15</v>
      </c>
    </row>
    <row r="297" spans="1:9" x14ac:dyDescent="0.25">
      <c r="A297" s="40"/>
      <c r="B297" s="76" t="s">
        <v>86</v>
      </c>
      <c r="C297" s="76"/>
      <c r="D297" s="53">
        <v>9</v>
      </c>
      <c r="E297" s="54" t="s">
        <v>67</v>
      </c>
      <c r="F297" s="54" t="s">
        <v>87</v>
      </c>
      <c r="G297" s="77">
        <v>19.059999999999999</v>
      </c>
      <c r="H297" s="77"/>
      <c r="I297" s="55">
        <v>171.54</v>
      </c>
    </row>
    <row r="298" spans="1:9" x14ac:dyDescent="0.25">
      <c r="A298" s="40"/>
      <c r="B298" s="40"/>
      <c r="C298" s="40"/>
      <c r="D298" s="53">
        <v>25</v>
      </c>
      <c r="E298" s="54" t="s">
        <v>57</v>
      </c>
      <c r="F298" s="54" t="s">
        <v>58</v>
      </c>
      <c r="G298" s="77">
        <v>435.57</v>
      </c>
      <c r="H298" s="81"/>
      <c r="I298" s="56">
        <v>108.89</v>
      </c>
    </row>
    <row r="299" spans="1:9" x14ac:dyDescent="0.25">
      <c r="A299" s="40"/>
      <c r="B299" s="40"/>
      <c r="C299" s="40"/>
      <c r="D299" s="40"/>
      <c r="E299" s="40"/>
      <c r="F299" s="79" t="s">
        <v>258</v>
      </c>
      <c r="G299" s="79"/>
      <c r="H299" s="75">
        <v>544.46</v>
      </c>
      <c r="I299" s="75"/>
    </row>
    <row r="300" spans="1:9" x14ac:dyDescent="0.25">
      <c r="A300" s="76" t="s">
        <v>412</v>
      </c>
      <c r="B300" s="76"/>
      <c r="C300" s="52" t="s">
        <v>52</v>
      </c>
      <c r="D300" s="78" t="s">
        <v>140</v>
      </c>
      <c r="E300" s="78"/>
      <c r="F300" s="78"/>
      <c r="G300" s="78"/>
      <c r="H300" s="78"/>
      <c r="I300" s="40"/>
    </row>
    <row r="301" spans="1:9" ht="16.149999999999999" customHeight="1" x14ac:dyDescent="0.25">
      <c r="A301" s="40"/>
      <c r="B301" s="76" t="s">
        <v>218</v>
      </c>
      <c r="C301" s="76"/>
      <c r="D301" s="53">
        <v>2</v>
      </c>
      <c r="E301" s="54" t="s">
        <v>38</v>
      </c>
      <c r="F301" s="54" t="s">
        <v>219</v>
      </c>
      <c r="G301" s="77">
        <v>0.61</v>
      </c>
      <c r="H301" s="77"/>
      <c r="I301" s="55">
        <v>1.22</v>
      </c>
    </row>
    <row r="302" spans="1:9" x14ac:dyDescent="0.25">
      <c r="A302" s="40"/>
      <c r="B302" s="76" t="s">
        <v>220</v>
      </c>
      <c r="C302" s="76"/>
      <c r="D302" s="53">
        <v>1</v>
      </c>
      <c r="E302" s="54" t="s">
        <v>38</v>
      </c>
      <c r="F302" s="54" t="s">
        <v>221</v>
      </c>
      <c r="G302" s="77">
        <v>1.34</v>
      </c>
      <c r="H302" s="77"/>
      <c r="I302" s="55">
        <v>1.34</v>
      </c>
    </row>
    <row r="303" spans="1:9" x14ac:dyDescent="0.25">
      <c r="A303" s="40"/>
      <c r="B303" s="76" t="s">
        <v>222</v>
      </c>
      <c r="C303" s="76"/>
      <c r="D303" s="53">
        <v>3</v>
      </c>
      <c r="E303" s="54" t="s">
        <v>42</v>
      </c>
      <c r="F303" s="54" t="s">
        <v>413</v>
      </c>
      <c r="G303" s="77">
        <v>2.71</v>
      </c>
      <c r="H303" s="77"/>
      <c r="I303" s="55">
        <v>8.1300000000000008</v>
      </c>
    </row>
    <row r="304" spans="1:9" x14ac:dyDescent="0.25">
      <c r="A304" s="40"/>
      <c r="B304" s="76" t="s">
        <v>214</v>
      </c>
      <c r="C304" s="76"/>
      <c r="D304" s="53">
        <v>2</v>
      </c>
      <c r="E304" s="54" t="s">
        <v>38</v>
      </c>
      <c r="F304" s="54" t="s">
        <v>215</v>
      </c>
      <c r="G304" s="77">
        <v>0.51</v>
      </c>
      <c r="H304" s="77"/>
      <c r="I304" s="55">
        <v>1.02</v>
      </c>
    </row>
    <row r="305" spans="1:9" x14ac:dyDescent="0.25">
      <c r="A305" s="40"/>
      <c r="B305" s="76" t="s">
        <v>216</v>
      </c>
      <c r="C305" s="76"/>
      <c r="D305" s="53">
        <v>9</v>
      </c>
      <c r="E305" s="54" t="s">
        <v>42</v>
      </c>
      <c r="F305" s="54" t="s">
        <v>217</v>
      </c>
      <c r="G305" s="77">
        <v>2.77</v>
      </c>
      <c r="H305" s="77"/>
      <c r="I305" s="55">
        <v>24.93</v>
      </c>
    </row>
    <row r="306" spans="1:9" x14ac:dyDescent="0.25">
      <c r="A306" s="40"/>
      <c r="B306" s="76" t="s">
        <v>84</v>
      </c>
      <c r="C306" s="76"/>
      <c r="D306" s="53">
        <v>5</v>
      </c>
      <c r="E306" s="54" t="s">
        <v>67</v>
      </c>
      <c r="F306" s="54" t="s">
        <v>85</v>
      </c>
      <c r="G306" s="77">
        <v>15.3</v>
      </c>
      <c r="H306" s="77"/>
      <c r="I306" s="55">
        <v>76.5</v>
      </c>
    </row>
    <row r="307" spans="1:9" ht="16.149999999999999" customHeight="1" x14ac:dyDescent="0.25">
      <c r="A307" s="40"/>
      <c r="B307" s="76" t="s">
        <v>86</v>
      </c>
      <c r="C307" s="76"/>
      <c r="D307" s="53">
        <v>5</v>
      </c>
      <c r="E307" s="54" t="s">
        <v>67</v>
      </c>
      <c r="F307" s="54" t="s">
        <v>87</v>
      </c>
      <c r="G307" s="77">
        <v>19.059999999999999</v>
      </c>
      <c r="H307" s="77"/>
      <c r="I307" s="55">
        <v>95.3</v>
      </c>
    </row>
    <row r="308" spans="1:9" x14ac:dyDescent="0.25">
      <c r="A308" s="40"/>
      <c r="B308" s="40"/>
      <c r="C308" s="40"/>
      <c r="D308" s="53">
        <v>25</v>
      </c>
      <c r="E308" s="54" t="s">
        <v>57</v>
      </c>
      <c r="F308" s="54" t="s">
        <v>58</v>
      </c>
      <c r="G308" s="77">
        <v>208.44</v>
      </c>
      <c r="H308" s="81"/>
      <c r="I308" s="56">
        <v>52.11</v>
      </c>
    </row>
    <row r="309" spans="1:9" x14ac:dyDescent="0.25">
      <c r="A309" s="40"/>
      <c r="B309" s="40"/>
      <c r="C309" s="40"/>
      <c r="D309" s="40"/>
      <c r="E309" s="40"/>
      <c r="F309" s="79" t="s">
        <v>258</v>
      </c>
      <c r="G309" s="79"/>
      <c r="H309" s="75">
        <v>260.55</v>
      </c>
      <c r="I309" s="75"/>
    </row>
    <row r="310" spans="1:9" x14ac:dyDescent="0.25">
      <c r="A310" s="76" t="s">
        <v>414</v>
      </c>
      <c r="B310" s="76"/>
      <c r="C310" s="52" t="s">
        <v>38</v>
      </c>
      <c r="D310" s="78" t="s">
        <v>237</v>
      </c>
      <c r="E310" s="78"/>
      <c r="F310" s="78"/>
      <c r="G310" s="78"/>
      <c r="H310" s="78"/>
      <c r="I310" s="40"/>
    </row>
    <row r="311" spans="1:9" x14ac:dyDescent="0.25">
      <c r="A311" s="40"/>
      <c r="B311" s="76" t="s">
        <v>259</v>
      </c>
      <c r="C311" s="76"/>
      <c r="D311" s="53">
        <v>1</v>
      </c>
      <c r="E311" s="54" t="s">
        <v>38</v>
      </c>
      <c r="F311" s="54" t="s">
        <v>260</v>
      </c>
      <c r="G311" s="77">
        <v>25</v>
      </c>
      <c r="H311" s="77"/>
      <c r="I311" s="55">
        <v>25</v>
      </c>
    </row>
    <row r="312" spans="1:9" x14ac:dyDescent="0.25">
      <c r="A312" s="40"/>
      <c r="B312" s="76" t="s">
        <v>84</v>
      </c>
      <c r="C312" s="76"/>
      <c r="D312" s="53">
        <v>0.03</v>
      </c>
      <c r="E312" s="54" t="s">
        <v>67</v>
      </c>
      <c r="F312" s="54" t="s">
        <v>85</v>
      </c>
      <c r="G312" s="77">
        <v>15.3</v>
      </c>
      <c r="H312" s="77"/>
      <c r="I312" s="55">
        <v>0.46</v>
      </c>
    </row>
    <row r="313" spans="1:9" ht="16.149999999999999" customHeight="1" x14ac:dyDescent="0.25">
      <c r="A313" s="40"/>
      <c r="B313" s="76" t="s">
        <v>86</v>
      </c>
      <c r="C313" s="76"/>
      <c r="D313" s="53">
        <v>0.06</v>
      </c>
      <c r="E313" s="54" t="s">
        <v>67</v>
      </c>
      <c r="F313" s="54" t="s">
        <v>87</v>
      </c>
      <c r="G313" s="77">
        <v>19.059999999999999</v>
      </c>
      <c r="H313" s="77"/>
      <c r="I313" s="55">
        <v>1.1399999999999999</v>
      </c>
    </row>
    <row r="314" spans="1:9" x14ac:dyDescent="0.25">
      <c r="A314" s="40"/>
      <c r="B314" s="40"/>
      <c r="C314" s="40"/>
      <c r="D314" s="53">
        <v>25</v>
      </c>
      <c r="E314" s="54" t="s">
        <v>57</v>
      </c>
      <c r="F314" s="54" t="s">
        <v>58</v>
      </c>
      <c r="G314" s="77">
        <v>26.6</v>
      </c>
      <c r="H314" s="81"/>
      <c r="I314" s="56">
        <v>6.65</v>
      </c>
    </row>
    <row r="315" spans="1:9" x14ac:dyDescent="0.25">
      <c r="A315" s="40"/>
      <c r="B315" s="40"/>
      <c r="C315" s="40"/>
      <c r="D315" s="40"/>
      <c r="E315" s="40"/>
      <c r="F315" s="79" t="s">
        <v>238</v>
      </c>
      <c r="G315" s="79"/>
      <c r="H315" s="75">
        <v>33.25</v>
      </c>
      <c r="I315" s="75"/>
    </row>
    <row r="316" spans="1:9" x14ac:dyDescent="0.25">
      <c r="A316" s="76" t="s">
        <v>415</v>
      </c>
      <c r="B316" s="76"/>
      <c r="C316" s="52" t="s">
        <v>38</v>
      </c>
      <c r="D316" s="78" t="s">
        <v>316</v>
      </c>
      <c r="E316" s="78"/>
      <c r="F316" s="78"/>
      <c r="G316" s="78"/>
      <c r="H316" s="78"/>
      <c r="I316" s="40"/>
    </row>
    <row r="317" spans="1:9" x14ac:dyDescent="0.25">
      <c r="A317" s="40"/>
      <c r="B317" s="76" t="s">
        <v>416</v>
      </c>
      <c r="C317" s="76"/>
      <c r="D317" s="53">
        <v>1</v>
      </c>
      <c r="E317" s="54" t="s">
        <v>38</v>
      </c>
      <c r="F317" s="54" t="s">
        <v>316</v>
      </c>
      <c r="G317" s="77">
        <v>3.23</v>
      </c>
      <c r="H317" s="77"/>
      <c r="I317" s="55">
        <v>3.23</v>
      </c>
    </row>
    <row r="318" spans="1:9" x14ac:dyDescent="0.25">
      <c r="A318" s="40"/>
      <c r="B318" s="76" t="s">
        <v>84</v>
      </c>
      <c r="C318" s="76"/>
      <c r="D318" s="53">
        <v>0.03</v>
      </c>
      <c r="E318" s="54" t="s">
        <v>67</v>
      </c>
      <c r="F318" s="54" t="s">
        <v>85</v>
      </c>
      <c r="G318" s="77">
        <v>15.3</v>
      </c>
      <c r="H318" s="77"/>
      <c r="I318" s="55">
        <v>0.46</v>
      </c>
    </row>
    <row r="319" spans="1:9" x14ac:dyDescent="0.25">
      <c r="A319" s="40"/>
      <c r="B319" s="76" t="s">
        <v>86</v>
      </c>
      <c r="C319" s="76"/>
      <c r="D319" s="53">
        <v>0.06</v>
      </c>
      <c r="E319" s="54" t="s">
        <v>67</v>
      </c>
      <c r="F319" s="54" t="s">
        <v>87</v>
      </c>
      <c r="G319" s="77">
        <v>19.059999999999999</v>
      </c>
      <c r="H319" s="77"/>
      <c r="I319" s="55">
        <v>1.1399999999999999</v>
      </c>
    </row>
    <row r="320" spans="1:9" x14ac:dyDescent="0.25">
      <c r="A320" s="40"/>
      <c r="B320" s="40"/>
      <c r="C320" s="40"/>
      <c r="D320" s="53">
        <v>25</v>
      </c>
      <c r="E320" s="54" t="s">
        <v>57</v>
      </c>
      <c r="F320" s="54" t="s">
        <v>58</v>
      </c>
      <c r="G320" s="77">
        <v>4.83</v>
      </c>
      <c r="H320" s="81"/>
      <c r="I320" s="56">
        <v>1.21</v>
      </c>
    </row>
    <row r="321" spans="1:9" ht="16.149999999999999" customHeight="1" x14ac:dyDescent="0.25">
      <c r="A321" s="40"/>
      <c r="B321" s="40"/>
      <c r="C321" s="40"/>
      <c r="D321" s="40"/>
      <c r="E321" s="40"/>
      <c r="F321" s="79" t="s">
        <v>238</v>
      </c>
      <c r="G321" s="79"/>
      <c r="H321" s="75">
        <v>6.04</v>
      </c>
      <c r="I321" s="75"/>
    </row>
    <row r="322" spans="1:9" ht="16.149999999999999" customHeight="1" x14ac:dyDescent="0.25">
      <c r="A322" s="76" t="s">
        <v>417</v>
      </c>
      <c r="B322" s="76"/>
      <c r="C322" s="52" t="s">
        <v>52</v>
      </c>
      <c r="D322" s="78" t="s">
        <v>141</v>
      </c>
      <c r="E322" s="78"/>
      <c r="F322" s="78"/>
      <c r="G322" s="78"/>
      <c r="H322" s="78"/>
      <c r="I322" s="40"/>
    </row>
    <row r="323" spans="1:9" x14ac:dyDescent="0.25">
      <c r="A323" s="40"/>
      <c r="B323" s="76" t="s">
        <v>223</v>
      </c>
      <c r="C323" s="76"/>
      <c r="D323" s="53">
        <v>12</v>
      </c>
      <c r="E323" s="54" t="s">
        <v>42</v>
      </c>
      <c r="F323" s="54" t="s">
        <v>224</v>
      </c>
      <c r="G323" s="77">
        <v>4.76</v>
      </c>
      <c r="H323" s="77"/>
      <c r="I323" s="55">
        <v>57.12</v>
      </c>
    </row>
    <row r="324" spans="1:9" x14ac:dyDescent="0.25">
      <c r="A324" s="40"/>
      <c r="B324" s="76" t="s">
        <v>225</v>
      </c>
      <c r="C324" s="76"/>
      <c r="D324" s="53">
        <v>2</v>
      </c>
      <c r="E324" s="54" t="s">
        <v>38</v>
      </c>
      <c r="F324" s="54" t="s">
        <v>226</v>
      </c>
      <c r="G324" s="77">
        <v>0.75</v>
      </c>
      <c r="H324" s="77"/>
      <c r="I324" s="55">
        <v>1.5</v>
      </c>
    </row>
    <row r="325" spans="1:9" x14ac:dyDescent="0.25">
      <c r="A325" s="40"/>
      <c r="B325" s="76" t="s">
        <v>227</v>
      </c>
      <c r="C325" s="76"/>
      <c r="D325" s="53">
        <v>12</v>
      </c>
      <c r="E325" s="54" t="s">
        <v>42</v>
      </c>
      <c r="F325" s="54" t="s">
        <v>228</v>
      </c>
      <c r="G325" s="77">
        <v>1.38</v>
      </c>
      <c r="H325" s="77"/>
      <c r="I325" s="55">
        <v>16.559999999999999</v>
      </c>
    </row>
    <row r="326" spans="1:9" x14ac:dyDescent="0.25">
      <c r="A326" s="40"/>
      <c r="B326" s="76" t="s">
        <v>84</v>
      </c>
      <c r="C326" s="76"/>
      <c r="D326" s="53">
        <v>3</v>
      </c>
      <c r="E326" s="54" t="s">
        <v>67</v>
      </c>
      <c r="F326" s="54" t="s">
        <v>85</v>
      </c>
      <c r="G326" s="77">
        <v>15.3</v>
      </c>
      <c r="H326" s="77"/>
      <c r="I326" s="55">
        <v>45.9</v>
      </c>
    </row>
    <row r="327" spans="1:9" x14ac:dyDescent="0.25">
      <c r="A327" s="40"/>
      <c r="B327" s="76" t="s">
        <v>86</v>
      </c>
      <c r="C327" s="76"/>
      <c r="D327" s="53">
        <v>3</v>
      </c>
      <c r="E327" s="54" t="s">
        <v>67</v>
      </c>
      <c r="F327" s="54" t="s">
        <v>87</v>
      </c>
      <c r="G327" s="77">
        <v>19.059999999999999</v>
      </c>
      <c r="H327" s="77"/>
      <c r="I327" s="55">
        <v>57.18</v>
      </c>
    </row>
    <row r="328" spans="1:9" x14ac:dyDescent="0.25">
      <c r="A328" s="40"/>
      <c r="B328" s="40"/>
      <c r="C328" s="40"/>
      <c r="D328" s="53">
        <v>25</v>
      </c>
      <c r="E328" s="54" t="s">
        <v>57</v>
      </c>
      <c r="F328" s="54" t="s">
        <v>58</v>
      </c>
      <c r="G328" s="77">
        <v>178.26</v>
      </c>
      <c r="H328" s="81"/>
      <c r="I328" s="56">
        <v>44.57</v>
      </c>
    </row>
    <row r="329" spans="1:9" x14ac:dyDescent="0.25">
      <c r="A329" s="40"/>
      <c r="B329" s="40"/>
      <c r="C329" s="40"/>
      <c r="D329" s="40"/>
      <c r="E329" s="40"/>
      <c r="F329" s="79" t="s">
        <v>258</v>
      </c>
      <c r="G329" s="79"/>
      <c r="H329" s="75">
        <v>222.83</v>
      </c>
      <c r="I329" s="75"/>
    </row>
    <row r="330" spans="1:9" ht="16.149999999999999" customHeight="1" x14ac:dyDescent="0.25">
      <c r="A330" s="40"/>
      <c r="B330" s="40"/>
      <c r="C330" s="40"/>
      <c r="D330" s="79" t="s">
        <v>418</v>
      </c>
      <c r="E330" s="79"/>
      <c r="F330" s="79"/>
      <c r="G330" s="79"/>
      <c r="H330" s="79"/>
      <c r="I330" s="40"/>
    </row>
    <row r="331" spans="1:9" x14ac:dyDescent="0.25">
      <c r="A331" s="76" t="s">
        <v>419</v>
      </c>
      <c r="B331" s="76"/>
      <c r="C331" s="52" t="s">
        <v>37</v>
      </c>
      <c r="D331" s="78" t="s">
        <v>329</v>
      </c>
      <c r="E331" s="78"/>
      <c r="F331" s="78"/>
      <c r="G331" s="78"/>
      <c r="H331" s="78"/>
      <c r="I331" s="40"/>
    </row>
    <row r="332" spans="1:9" x14ac:dyDescent="0.25">
      <c r="A332" s="40"/>
      <c r="B332" s="76" t="s">
        <v>420</v>
      </c>
      <c r="C332" s="76"/>
      <c r="D332" s="53">
        <v>4.16</v>
      </c>
      <c r="E332" s="54" t="s">
        <v>42</v>
      </c>
      <c r="F332" s="54" t="s">
        <v>421</v>
      </c>
      <c r="G332" s="77">
        <v>39.090000000000003</v>
      </c>
      <c r="H332" s="77"/>
      <c r="I332" s="55">
        <v>162.61000000000001</v>
      </c>
    </row>
    <row r="333" spans="1:9" x14ac:dyDescent="0.25">
      <c r="A333" s="40"/>
      <c r="B333" s="76" t="s">
        <v>97</v>
      </c>
      <c r="C333" s="76"/>
      <c r="D333" s="53">
        <v>1E-3</v>
      </c>
      <c r="E333" s="54" t="s">
        <v>40</v>
      </c>
      <c r="F333" s="54" t="s">
        <v>98</v>
      </c>
      <c r="G333" s="77">
        <v>394.38</v>
      </c>
      <c r="H333" s="77"/>
      <c r="I333" s="55">
        <v>0.39</v>
      </c>
    </row>
    <row r="334" spans="1:9" x14ac:dyDescent="0.25">
      <c r="A334" s="40"/>
      <c r="B334" s="76" t="s">
        <v>245</v>
      </c>
      <c r="C334" s="76"/>
      <c r="D334" s="53">
        <v>0.14000000000000001</v>
      </c>
      <c r="E334" s="54" t="s">
        <v>67</v>
      </c>
      <c r="F334" s="54" t="s">
        <v>246</v>
      </c>
      <c r="G334" s="77">
        <v>15.11</v>
      </c>
      <c r="H334" s="77"/>
      <c r="I334" s="55">
        <v>2.12</v>
      </c>
    </row>
    <row r="335" spans="1:9" ht="16.149999999999999" customHeight="1" x14ac:dyDescent="0.25">
      <c r="A335" s="40"/>
      <c r="B335" s="76" t="s">
        <v>73</v>
      </c>
      <c r="C335" s="76"/>
      <c r="D335" s="53">
        <v>0.17</v>
      </c>
      <c r="E335" s="54" t="s">
        <v>67</v>
      </c>
      <c r="F335" s="54" t="s">
        <v>74</v>
      </c>
      <c r="G335" s="77">
        <v>18.91</v>
      </c>
      <c r="H335" s="77"/>
      <c r="I335" s="55">
        <v>3.21</v>
      </c>
    </row>
    <row r="336" spans="1:9" x14ac:dyDescent="0.25">
      <c r="A336" s="40"/>
      <c r="B336" s="76" t="s">
        <v>247</v>
      </c>
      <c r="C336" s="76"/>
      <c r="D336" s="53">
        <v>9.89</v>
      </c>
      <c r="E336" s="54" t="s">
        <v>67</v>
      </c>
      <c r="F336" s="54" t="s">
        <v>248</v>
      </c>
      <c r="G336" s="77">
        <v>18.809999999999999</v>
      </c>
      <c r="H336" s="77"/>
      <c r="I336" s="55">
        <v>186.03</v>
      </c>
    </row>
    <row r="337" spans="1:9" x14ac:dyDescent="0.25">
      <c r="A337" s="40"/>
      <c r="B337" s="40"/>
      <c r="C337" s="40"/>
      <c r="D337" s="53">
        <v>25</v>
      </c>
      <c r="E337" s="54" t="s">
        <v>57</v>
      </c>
      <c r="F337" s="54" t="s">
        <v>58</v>
      </c>
      <c r="G337" s="77">
        <v>354.36</v>
      </c>
      <c r="H337" s="81"/>
      <c r="I337" s="56">
        <v>88.59</v>
      </c>
    </row>
    <row r="338" spans="1:9" x14ac:dyDescent="0.25">
      <c r="A338" s="40"/>
      <c r="B338" s="40"/>
      <c r="C338" s="40"/>
      <c r="D338" s="40"/>
      <c r="E338" s="40"/>
      <c r="F338" s="79" t="s">
        <v>59</v>
      </c>
      <c r="G338" s="79"/>
      <c r="H338" s="75">
        <v>442.95</v>
      </c>
      <c r="I338" s="75"/>
    </row>
    <row r="339" spans="1:9" x14ac:dyDescent="0.25">
      <c r="A339" s="76" t="s">
        <v>422</v>
      </c>
      <c r="B339" s="76"/>
      <c r="C339" s="52" t="s">
        <v>37</v>
      </c>
      <c r="D339" s="78" t="s">
        <v>330</v>
      </c>
      <c r="E339" s="78"/>
      <c r="F339" s="78"/>
      <c r="G339" s="78"/>
      <c r="H339" s="78"/>
      <c r="I339" s="40"/>
    </row>
    <row r="340" spans="1:9" x14ac:dyDescent="0.25">
      <c r="A340" s="40"/>
      <c r="B340" s="76" t="s">
        <v>423</v>
      </c>
      <c r="C340" s="76"/>
      <c r="D340" s="53">
        <v>1</v>
      </c>
      <c r="E340" s="54" t="s">
        <v>37</v>
      </c>
      <c r="F340" s="54" t="s">
        <v>330</v>
      </c>
      <c r="G340" s="77">
        <v>375.39</v>
      </c>
      <c r="H340" s="77"/>
      <c r="I340" s="55">
        <v>375.39</v>
      </c>
    </row>
    <row r="341" spans="1:9" ht="16.149999999999999" customHeight="1" x14ac:dyDescent="0.25">
      <c r="A341" s="40"/>
      <c r="B341" s="76" t="s">
        <v>71</v>
      </c>
      <c r="C341" s="76"/>
      <c r="D341" s="53">
        <v>0.5</v>
      </c>
      <c r="E341" s="54" t="s">
        <v>67</v>
      </c>
      <c r="F341" s="54" t="s">
        <v>72</v>
      </c>
      <c r="G341" s="77">
        <v>15.08</v>
      </c>
      <c r="H341" s="77"/>
      <c r="I341" s="55">
        <v>7.54</v>
      </c>
    </row>
    <row r="342" spans="1:9" ht="16.149999999999999" customHeight="1" x14ac:dyDescent="0.25">
      <c r="A342" s="40"/>
      <c r="B342" s="40"/>
      <c r="C342" s="40"/>
      <c r="D342" s="53">
        <v>25</v>
      </c>
      <c r="E342" s="54" t="s">
        <v>57</v>
      </c>
      <c r="F342" s="54" t="s">
        <v>58</v>
      </c>
      <c r="G342" s="77">
        <v>382.93</v>
      </c>
      <c r="H342" s="81"/>
      <c r="I342" s="56">
        <v>95.73</v>
      </c>
    </row>
    <row r="343" spans="1:9" x14ac:dyDescent="0.25">
      <c r="A343" s="40"/>
      <c r="B343" s="40"/>
      <c r="C343" s="40"/>
      <c r="D343" s="40"/>
      <c r="E343" s="40"/>
      <c r="F343" s="79" t="s">
        <v>59</v>
      </c>
      <c r="G343" s="79"/>
      <c r="H343" s="75">
        <v>478.66</v>
      </c>
      <c r="I343" s="75"/>
    </row>
    <row r="344" spans="1:9" x14ac:dyDescent="0.25">
      <c r="A344" s="76" t="s">
        <v>424</v>
      </c>
      <c r="B344" s="76"/>
      <c r="C344" s="52" t="s">
        <v>38</v>
      </c>
      <c r="D344" s="78" t="s">
        <v>142</v>
      </c>
      <c r="E344" s="78"/>
      <c r="F344" s="78"/>
      <c r="G344" s="78"/>
      <c r="H344" s="78"/>
      <c r="I344" s="40"/>
    </row>
    <row r="345" spans="1:9" x14ac:dyDescent="0.25">
      <c r="A345" s="40"/>
      <c r="B345" s="76" t="s">
        <v>229</v>
      </c>
      <c r="C345" s="76"/>
      <c r="D345" s="53">
        <v>1</v>
      </c>
      <c r="E345" s="54" t="s">
        <v>38</v>
      </c>
      <c r="F345" s="54" t="s">
        <v>230</v>
      </c>
      <c r="G345" s="77">
        <v>182.5</v>
      </c>
      <c r="H345" s="77"/>
      <c r="I345" s="55">
        <v>182.5</v>
      </c>
    </row>
    <row r="346" spans="1:9" ht="16.149999999999999" customHeight="1" x14ac:dyDescent="0.25">
      <c r="A346" s="40"/>
      <c r="B346" s="76" t="s">
        <v>77</v>
      </c>
      <c r="C346" s="76"/>
      <c r="D346" s="53">
        <v>0.5</v>
      </c>
      <c r="E346" s="54" t="s">
        <v>67</v>
      </c>
      <c r="F346" s="54" t="s">
        <v>78</v>
      </c>
      <c r="G346" s="77">
        <v>15.15</v>
      </c>
      <c r="H346" s="77"/>
      <c r="I346" s="55">
        <v>7.58</v>
      </c>
    </row>
    <row r="347" spans="1:9" ht="16.149999999999999" customHeight="1" x14ac:dyDescent="0.25">
      <c r="A347" s="40"/>
      <c r="B347" s="76" t="s">
        <v>73</v>
      </c>
      <c r="C347" s="76"/>
      <c r="D347" s="53">
        <v>0.5</v>
      </c>
      <c r="E347" s="54" t="s">
        <v>67</v>
      </c>
      <c r="F347" s="54" t="s">
        <v>74</v>
      </c>
      <c r="G347" s="77">
        <v>18.91</v>
      </c>
      <c r="H347" s="77"/>
      <c r="I347" s="55">
        <v>9.4600000000000009</v>
      </c>
    </row>
    <row r="348" spans="1:9" x14ac:dyDescent="0.25">
      <c r="A348" s="40"/>
      <c r="B348" s="40"/>
      <c r="C348" s="40"/>
      <c r="D348" s="53">
        <v>25</v>
      </c>
      <c r="E348" s="54" t="s">
        <v>57</v>
      </c>
      <c r="F348" s="54" t="s">
        <v>58</v>
      </c>
      <c r="G348" s="77">
        <v>199.54</v>
      </c>
      <c r="H348" s="81"/>
      <c r="I348" s="56">
        <v>49.89</v>
      </c>
    </row>
    <row r="349" spans="1:9" x14ac:dyDescent="0.25">
      <c r="A349" s="40"/>
      <c r="B349" s="40"/>
      <c r="C349" s="40"/>
      <c r="D349" s="40"/>
      <c r="E349" s="40"/>
      <c r="F349" s="79" t="s">
        <v>238</v>
      </c>
      <c r="G349" s="79"/>
      <c r="H349" s="75">
        <v>249.43</v>
      </c>
      <c r="I349" s="75"/>
    </row>
    <row r="350" spans="1:9" x14ac:dyDescent="0.25">
      <c r="A350" s="40"/>
      <c r="B350" s="40"/>
      <c r="C350" s="40"/>
      <c r="D350" s="79" t="s">
        <v>425</v>
      </c>
      <c r="E350" s="79"/>
      <c r="F350" s="79"/>
      <c r="G350" s="79"/>
      <c r="H350" s="79"/>
      <c r="I350" s="40"/>
    </row>
    <row r="351" spans="1:9" x14ac:dyDescent="0.25">
      <c r="A351" s="76" t="s">
        <v>426</v>
      </c>
      <c r="B351" s="76"/>
      <c r="C351" s="52" t="s">
        <v>37</v>
      </c>
      <c r="D351" s="78" t="s">
        <v>54</v>
      </c>
      <c r="E351" s="78"/>
      <c r="F351" s="78"/>
      <c r="G351" s="78"/>
      <c r="H351" s="78"/>
      <c r="I351" s="40"/>
    </row>
    <row r="352" spans="1:9" x14ac:dyDescent="0.25">
      <c r="A352" s="40"/>
      <c r="B352" s="76" t="s">
        <v>71</v>
      </c>
      <c r="C352" s="76"/>
      <c r="D352" s="53">
        <v>0.4</v>
      </c>
      <c r="E352" s="54" t="s">
        <v>67</v>
      </c>
      <c r="F352" s="54" t="s">
        <v>72</v>
      </c>
      <c r="G352" s="77">
        <v>15.08</v>
      </c>
      <c r="H352" s="77"/>
      <c r="I352" s="55">
        <v>6.03</v>
      </c>
    </row>
    <row r="353" spans="1:9" x14ac:dyDescent="0.25">
      <c r="A353" s="40"/>
      <c r="B353" s="40"/>
      <c r="C353" s="40"/>
      <c r="D353" s="53">
        <v>25</v>
      </c>
      <c r="E353" s="54" t="s">
        <v>57</v>
      </c>
      <c r="F353" s="54" t="s">
        <v>58</v>
      </c>
      <c r="G353" s="77">
        <v>6.03</v>
      </c>
      <c r="H353" s="81"/>
      <c r="I353" s="56">
        <v>1.51</v>
      </c>
    </row>
    <row r="354" spans="1:9" x14ac:dyDescent="0.25">
      <c r="A354" s="40"/>
      <c r="B354" s="40"/>
      <c r="C354" s="40"/>
      <c r="D354" s="40"/>
      <c r="E354" s="40"/>
      <c r="F354" s="79" t="s">
        <v>59</v>
      </c>
      <c r="G354" s="79"/>
      <c r="H354" s="75">
        <v>7.54</v>
      </c>
      <c r="I354" s="75"/>
    </row>
    <row r="355" spans="1:9" x14ac:dyDescent="0.25">
      <c r="A355" s="40"/>
      <c r="B355" s="40"/>
      <c r="C355" s="40"/>
      <c r="D355" s="79" t="s">
        <v>427</v>
      </c>
      <c r="E355" s="79"/>
      <c r="F355" s="79"/>
      <c r="G355" s="79"/>
      <c r="H355" s="79"/>
      <c r="I355" s="40"/>
    </row>
    <row r="356" spans="1:9" x14ac:dyDescent="0.25">
      <c r="A356" s="76" t="s">
        <v>428</v>
      </c>
      <c r="B356" s="76"/>
      <c r="C356" s="52" t="s">
        <v>42</v>
      </c>
      <c r="D356" s="78" t="s">
        <v>548</v>
      </c>
      <c r="E356" s="78"/>
      <c r="F356" s="78"/>
      <c r="G356" s="78"/>
      <c r="H356" s="78"/>
      <c r="I356" s="40"/>
    </row>
    <row r="357" spans="1:9" x14ac:dyDescent="0.25">
      <c r="A357" s="40"/>
      <c r="B357" s="76" t="s">
        <v>362</v>
      </c>
      <c r="C357" s="76"/>
      <c r="D357" s="53">
        <v>0.9</v>
      </c>
      <c r="E357" s="54" t="s">
        <v>38</v>
      </c>
      <c r="F357" s="54" t="s">
        <v>363</v>
      </c>
      <c r="G357" s="77">
        <v>135</v>
      </c>
      <c r="H357" s="77"/>
      <c r="I357" s="55">
        <v>121.5</v>
      </c>
    </row>
    <row r="358" spans="1:9" x14ac:dyDescent="0.25">
      <c r="A358" s="40"/>
      <c r="B358" s="76" t="s">
        <v>365</v>
      </c>
      <c r="C358" s="76"/>
      <c r="D358" s="53">
        <v>1.61</v>
      </c>
      <c r="E358" s="54" t="s">
        <v>38</v>
      </c>
      <c r="F358" s="54" t="s">
        <v>366</v>
      </c>
      <c r="G358" s="77">
        <v>112.5</v>
      </c>
      <c r="H358" s="77"/>
      <c r="I358" s="55">
        <v>181.13</v>
      </c>
    </row>
    <row r="359" spans="1:9" x14ac:dyDescent="0.25">
      <c r="A359" s="40"/>
      <c r="B359" s="76" t="s">
        <v>99</v>
      </c>
      <c r="C359" s="76"/>
      <c r="D359" s="53">
        <v>0.24</v>
      </c>
      <c r="E359" s="54" t="s">
        <v>40</v>
      </c>
      <c r="F359" s="54" t="s">
        <v>100</v>
      </c>
      <c r="G359" s="77">
        <v>45.24</v>
      </c>
      <c r="H359" s="77"/>
      <c r="I359" s="55">
        <v>10.86</v>
      </c>
    </row>
    <row r="360" spans="1:9" x14ac:dyDescent="0.25">
      <c r="A360" s="40"/>
      <c r="B360" s="76" t="s">
        <v>429</v>
      </c>
      <c r="C360" s="76"/>
      <c r="D360" s="53">
        <v>0.42</v>
      </c>
      <c r="E360" s="54" t="s">
        <v>40</v>
      </c>
      <c r="F360" s="54" t="s">
        <v>430</v>
      </c>
      <c r="G360" s="77">
        <v>97.17</v>
      </c>
      <c r="H360" s="77"/>
      <c r="I360" s="55">
        <v>40.81</v>
      </c>
    </row>
    <row r="361" spans="1:9" ht="16.149999999999999" customHeight="1" x14ac:dyDescent="0.25">
      <c r="A361" s="40"/>
      <c r="B361" s="76" t="s">
        <v>431</v>
      </c>
      <c r="C361" s="76"/>
      <c r="D361" s="53">
        <v>0.24</v>
      </c>
      <c r="E361" s="54" t="s">
        <v>40</v>
      </c>
      <c r="F361" s="54" t="s">
        <v>432</v>
      </c>
      <c r="G361" s="77">
        <v>494.07</v>
      </c>
      <c r="H361" s="77"/>
      <c r="I361" s="55">
        <v>118.58</v>
      </c>
    </row>
    <row r="362" spans="1:9" x14ac:dyDescent="0.25">
      <c r="A362" s="40"/>
      <c r="B362" s="76" t="s">
        <v>433</v>
      </c>
      <c r="C362" s="76"/>
      <c r="D362" s="53">
        <v>4.9000000000000002E-2</v>
      </c>
      <c r="E362" s="54" t="s">
        <v>40</v>
      </c>
      <c r="F362" s="54" t="s">
        <v>434</v>
      </c>
      <c r="G362" s="77">
        <v>1081.03</v>
      </c>
      <c r="H362" s="77"/>
      <c r="I362" s="55">
        <v>52.97</v>
      </c>
    </row>
    <row r="363" spans="1:9" x14ac:dyDescent="0.25">
      <c r="A363" s="40"/>
      <c r="B363" s="76" t="s">
        <v>563</v>
      </c>
      <c r="C363" s="76"/>
      <c r="D363" s="53">
        <v>1</v>
      </c>
      <c r="E363" s="54" t="s">
        <v>37</v>
      </c>
      <c r="F363" s="54" t="s">
        <v>564</v>
      </c>
      <c r="G363" s="77">
        <v>60.99</v>
      </c>
      <c r="H363" s="77"/>
      <c r="I363" s="55">
        <v>60.99</v>
      </c>
    </row>
    <row r="364" spans="1:9" x14ac:dyDescent="0.25">
      <c r="A364" s="40"/>
      <c r="B364" s="76" t="s">
        <v>435</v>
      </c>
      <c r="C364" s="76"/>
      <c r="D364" s="53">
        <v>3</v>
      </c>
      <c r="E364" s="54" t="s">
        <v>37</v>
      </c>
      <c r="F364" s="54" t="s">
        <v>436</v>
      </c>
      <c r="G364" s="77">
        <v>49.04</v>
      </c>
      <c r="H364" s="77"/>
      <c r="I364" s="55">
        <v>147.12</v>
      </c>
    </row>
    <row r="365" spans="1:9" ht="16.149999999999999" customHeight="1" x14ac:dyDescent="0.25">
      <c r="A365" s="40"/>
      <c r="B365" s="76" t="s">
        <v>437</v>
      </c>
      <c r="C365" s="76"/>
      <c r="D365" s="53">
        <v>2</v>
      </c>
      <c r="E365" s="54" t="s">
        <v>37</v>
      </c>
      <c r="F365" s="54" t="s">
        <v>438</v>
      </c>
      <c r="G365" s="77">
        <v>53.96</v>
      </c>
      <c r="H365" s="77"/>
      <c r="I365" s="55">
        <v>107.92</v>
      </c>
    </row>
    <row r="366" spans="1:9" x14ac:dyDescent="0.25">
      <c r="A366" s="40"/>
      <c r="B366" s="76" t="s">
        <v>439</v>
      </c>
      <c r="C366" s="76"/>
      <c r="D366" s="53">
        <v>2</v>
      </c>
      <c r="E366" s="54" t="s">
        <v>37</v>
      </c>
      <c r="F366" s="54" t="s">
        <v>440</v>
      </c>
      <c r="G366" s="77">
        <v>53.86</v>
      </c>
      <c r="H366" s="77"/>
      <c r="I366" s="55">
        <v>107.72</v>
      </c>
    </row>
    <row r="367" spans="1:9" ht="16.149999999999999" customHeight="1" x14ac:dyDescent="0.25">
      <c r="A367" s="40"/>
      <c r="B367" s="76" t="s">
        <v>441</v>
      </c>
      <c r="C367" s="76"/>
      <c r="D367" s="53">
        <v>4</v>
      </c>
      <c r="E367" s="54" t="s">
        <v>37</v>
      </c>
      <c r="F367" s="54" t="s">
        <v>442</v>
      </c>
      <c r="G367" s="77">
        <v>29.11</v>
      </c>
      <c r="H367" s="77"/>
      <c r="I367" s="55">
        <v>116.44</v>
      </c>
    </row>
    <row r="368" spans="1:9" x14ac:dyDescent="0.25">
      <c r="A368" s="40"/>
      <c r="B368" s="40"/>
      <c r="C368" s="40"/>
      <c r="D368" s="53">
        <v>25</v>
      </c>
      <c r="E368" s="54" t="s">
        <v>57</v>
      </c>
      <c r="F368" s="54" t="s">
        <v>58</v>
      </c>
      <c r="G368" s="77">
        <v>1066.04</v>
      </c>
      <c r="H368" s="81"/>
      <c r="I368" s="56">
        <v>266.51</v>
      </c>
    </row>
    <row r="369" spans="1:9" x14ac:dyDescent="0.25">
      <c r="A369" s="40"/>
      <c r="B369" s="40"/>
      <c r="C369" s="40"/>
      <c r="D369" s="40"/>
      <c r="E369" s="40"/>
      <c r="F369" s="79" t="s">
        <v>249</v>
      </c>
      <c r="G369" s="79"/>
      <c r="H369" s="75">
        <v>1332.55</v>
      </c>
      <c r="I369" s="75"/>
    </row>
    <row r="370" spans="1:9" x14ac:dyDescent="0.25">
      <c r="A370" s="76" t="s">
        <v>443</v>
      </c>
      <c r="B370" s="76"/>
      <c r="C370" s="52" t="s">
        <v>37</v>
      </c>
      <c r="D370" s="78" t="s">
        <v>54</v>
      </c>
      <c r="E370" s="78"/>
      <c r="F370" s="78"/>
      <c r="G370" s="78"/>
      <c r="H370" s="78"/>
      <c r="I370" s="40"/>
    </row>
    <row r="371" spans="1:9" x14ac:dyDescent="0.25">
      <c r="A371" s="40"/>
      <c r="B371" s="76" t="s">
        <v>71</v>
      </c>
      <c r="C371" s="76"/>
      <c r="D371" s="53">
        <v>0.4</v>
      </c>
      <c r="E371" s="54" t="s">
        <v>67</v>
      </c>
      <c r="F371" s="54" t="s">
        <v>72</v>
      </c>
      <c r="G371" s="77">
        <v>15.08</v>
      </c>
      <c r="H371" s="77"/>
      <c r="I371" s="55">
        <v>6.03</v>
      </c>
    </row>
    <row r="372" spans="1:9" x14ac:dyDescent="0.25">
      <c r="A372" s="40"/>
      <c r="B372" s="40"/>
      <c r="C372" s="40"/>
      <c r="D372" s="53">
        <v>25</v>
      </c>
      <c r="E372" s="54" t="s">
        <v>57</v>
      </c>
      <c r="F372" s="54" t="s">
        <v>58</v>
      </c>
      <c r="G372" s="77">
        <v>6.03</v>
      </c>
      <c r="H372" s="81"/>
      <c r="I372" s="56">
        <v>1.51</v>
      </c>
    </row>
    <row r="373" spans="1:9" x14ac:dyDescent="0.25">
      <c r="A373" s="40"/>
      <c r="B373" s="40"/>
      <c r="C373" s="40"/>
      <c r="D373" s="40"/>
      <c r="E373" s="40"/>
      <c r="F373" s="79" t="s">
        <v>59</v>
      </c>
      <c r="G373" s="79"/>
      <c r="H373" s="75">
        <v>7.54</v>
      </c>
      <c r="I373" s="75"/>
    </row>
    <row r="374" spans="1:9" x14ac:dyDescent="0.25">
      <c r="A374" s="40"/>
      <c r="B374" s="40"/>
      <c r="C374" s="40"/>
      <c r="D374" s="80" t="s">
        <v>444</v>
      </c>
      <c r="E374" s="80"/>
      <c r="F374" s="80"/>
      <c r="G374" s="80"/>
      <c r="H374" s="80"/>
      <c r="I374" s="40"/>
    </row>
    <row r="375" spans="1:9" x14ac:dyDescent="0.25">
      <c r="A375" s="40"/>
      <c r="B375" s="40"/>
      <c r="C375" s="40"/>
      <c r="D375" s="79" t="s">
        <v>603</v>
      </c>
      <c r="E375" s="79"/>
      <c r="F375" s="79"/>
      <c r="G375" s="79"/>
      <c r="H375" s="79"/>
      <c r="I375" s="40"/>
    </row>
    <row r="376" spans="1:9" ht="16.149999999999999" customHeight="1" x14ac:dyDescent="0.25">
      <c r="A376" s="76" t="s">
        <v>658</v>
      </c>
      <c r="B376" s="76"/>
      <c r="C376" s="52" t="s">
        <v>37</v>
      </c>
      <c r="D376" s="78" t="s">
        <v>654</v>
      </c>
      <c r="E376" s="78"/>
      <c r="F376" s="78"/>
      <c r="G376" s="78"/>
      <c r="H376" s="78"/>
      <c r="I376" s="40"/>
    </row>
    <row r="377" spans="1:9" x14ac:dyDescent="0.25">
      <c r="A377" s="40"/>
      <c r="B377" s="76" t="s">
        <v>263</v>
      </c>
      <c r="C377" s="76"/>
      <c r="D377" s="53">
        <v>0.5</v>
      </c>
      <c r="E377" s="54" t="s">
        <v>38</v>
      </c>
      <c r="F377" s="54" t="s">
        <v>264</v>
      </c>
      <c r="G377" s="77">
        <v>0.8</v>
      </c>
      <c r="H377" s="77"/>
      <c r="I377" s="55">
        <v>0.4</v>
      </c>
    </row>
    <row r="378" spans="1:9" x14ac:dyDescent="0.25">
      <c r="A378" s="40"/>
      <c r="B378" s="76" t="s">
        <v>265</v>
      </c>
      <c r="C378" s="76"/>
      <c r="D378" s="53">
        <v>0.11</v>
      </c>
      <c r="E378" s="54" t="s">
        <v>65</v>
      </c>
      <c r="F378" s="54" t="s">
        <v>266</v>
      </c>
      <c r="G378" s="77">
        <v>41.55</v>
      </c>
      <c r="H378" s="77"/>
      <c r="I378" s="55">
        <v>4.57</v>
      </c>
    </row>
    <row r="379" spans="1:9" x14ac:dyDescent="0.25">
      <c r="A379" s="40"/>
      <c r="B379" s="76" t="s">
        <v>261</v>
      </c>
      <c r="C379" s="76"/>
      <c r="D379" s="53">
        <v>0.05</v>
      </c>
      <c r="E379" s="54" t="s">
        <v>65</v>
      </c>
      <c r="F379" s="54" t="s">
        <v>262</v>
      </c>
      <c r="G379" s="77">
        <v>30.7</v>
      </c>
      <c r="H379" s="77"/>
      <c r="I379" s="55">
        <v>1.54</v>
      </c>
    </row>
    <row r="380" spans="1:9" x14ac:dyDescent="0.25">
      <c r="A380" s="40"/>
      <c r="B380" s="76" t="s">
        <v>80</v>
      </c>
      <c r="C380" s="76"/>
      <c r="D380" s="53">
        <v>0.08</v>
      </c>
      <c r="E380" s="54" t="s">
        <v>65</v>
      </c>
      <c r="F380" s="54" t="s">
        <v>81</v>
      </c>
      <c r="G380" s="77">
        <v>99.75</v>
      </c>
      <c r="H380" s="77"/>
      <c r="I380" s="55">
        <v>7.98</v>
      </c>
    </row>
    <row r="381" spans="1:9" x14ac:dyDescent="0.25">
      <c r="A381" s="40"/>
      <c r="B381" s="76" t="s">
        <v>69</v>
      </c>
      <c r="C381" s="76"/>
      <c r="D381" s="53">
        <v>0.7</v>
      </c>
      <c r="E381" s="54" t="s">
        <v>67</v>
      </c>
      <c r="F381" s="54" t="s">
        <v>70</v>
      </c>
      <c r="G381" s="77">
        <v>19.920000000000002</v>
      </c>
      <c r="H381" s="77"/>
      <c r="I381" s="55">
        <v>13.94</v>
      </c>
    </row>
    <row r="382" spans="1:9" x14ac:dyDescent="0.25">
      <c r="A382" s="40"/>
      <c r="B382" s="76" t="s">
        <v>71</v>
      </c>
      <c r="C382" s="76"/>
      <c r="D382" s="53">
        <v>0.55000000000000004</v>
      </c>
      <c r="E382" s="54" t="s">
        <v>67</v>
      </c>
      <c r="F382" s="54" t="s">
        <v>72</v>
      </c>
      <c r="G382" s="77">
        <v>15.08</v>
      </c>
      <c r="H382" s="77"/>
      <c r="I382" s="55">
        <v>8.2899999999999991</v>
      </c>
    </row>
    <row r="383" spans="1:9" x14ac:dyDescent="0.25">
      <c r="A383" s="40"/>
      <c r="B383" s="40"/>
      <c r="C383" s="40"/>
      <c r="D383" s="53">
        <v>25</v>
      </c>
      <c r="E383" s="54" t="s">
        <v>57</v>
      </c>
      <c r="F383" s="54" t="s">
        <v>58</v>
      </c>
      <c r="G383" s="77">
        <v>36.72</v>
      </c>
      <c r="H383" s="81"/>
      <c r="I383" s="56">
        <v>9.18</v>
      </c>
    </row>
    <row r="384" spans="1:9" ht="16.149999999999999" customHeight="1" x14ac:dyDescent="0.25">
      <c r="A384" s="40"/>
      <c r="B384" s="40"/>
      <c r="C384" s="40"/>
      <c r="D384" s="40"/>
      <c r="E384" s="40"/>
      <c r="F384" s="79" t="s">
        <v>59</v>
      </c>
      <c r="G384" s="79"/>
      <c r="H384" s="75">
        <v>45.9</v>
      </c>
      <c r="I384" s="75"/>
    </row>
    <row r="385" spans="1:9" x14ac:dyDescent="0.25">
      <c r="A385" s="76" t="s">
        <v>604</v>
      </c>
      <c r="B385" s="76"/>
      <c r="C385" s="52" t="s">
        <v>37</v>
      </c>
      <c r="D385" s="78" t="s">
        <v>340</v>
      </c>
      <c r="E385" s="78"/>
      <c r="F385" s="78"/>
      <c r="G385" s="78"/>
      <c r="H385" s="78"/>
      <c r="I385" s="40"/>
    </row>
    <row r="386" spans="1:9" x14ac:dyDescent="0.25">
      <c r="A386" s="40"/>
      <c r="B386" s="76" t="s">
        <v>449</v>
      </c>
      <c r="C386" s="76"/>
      <c r="D386" s="53">
        <v>0.04</v>
      </c>
      <c r="E386" s="54" t="s">
        <v>65</v>
      </c>
      <c r="F386" s="54" t="s">
        <v>450</v>
      </c>
      <c r="G386" s="77">
        <v>107.45</v>
      </c>
      <c r="H386" s="77"/>
      <c r="I386" s="55">
        <v>4.3</v>
      </c>
    </row>
    <row r="387" spans="1:9" x14ac:dyDescent="0.25">
      <c r="A387" s="40"/>
      <c r="B387" s="76" t="s">
        <v>210</v>
      </c>
      <c r="C387" s="76"/>
      <c r="D387" s="53">
        <v>0.01</v>
      </c>
      <c r="E387" s="54" t="s">
        <v>65</v>
      </c>
      <c r="F387" s="54" t="s">
        <v>211</v>
      </c>
      <c r="G387" s="77">
        <v>68</v>
      </c>
      <c r="H387" s="77"/>
      <c r="I387" s="55">
        <v>0.68</v>
      </c>
    </row>
    <row r="388" spans="1:9" x14ac:dyDescent="0.25">
      <c r="A388" s="40"/>
      <c r="B388" s="76" t="s">
        <v>256</v>
      </c>
      <c r="C388" s="76"/>
      <c r="D388" s="53">
        <v>0.3</v>
      </c>
      <c r="E388" s="54" t="s">
        <v>38</v>
      </c>
      <c r="F388" s="54" t="s">
        <v>257</v>
      </c>
      <c r="G388" s="77">
        <v>1.5</v>
      </c>
      <c r="H388" s="77"/>
      <c r="I388" s="55">
        <v>0.45</v>
      </c>
    </row>
    <row r="389" spans="1:9" x14ac:dyDescent="0.25">
      <c r="A389" s="40"/>
      <c r="B389" s="76" t="s">
        <v>69</v>
      </c>
      <c r="C389" s="76"/>
      <c r="D389" s="53">
        <v>0.8</v>
      </c>
      <c r="E389" s="54" t="s">
        <v>67</v>
      </c>
      <c r="F389" s="54" t="s">
        <v>70</v>
      </c>
      <c r="G389" s="77">
        <v>19.920000000000002</v>
      </c>
      <c r="H389" s="77"/>
      <c r="I389" s="55">
        <v>15.94</v>
      </c>
    </row>
    <row r="390" spans="1:9" x14ac:dyDescent="0.25">
      <c r="A390" s="40"/>
      <c r="B390" s="76" t="s">
        <v>71</v>
      </c>
      <c r="C390" s="76"/>
      <c r="D390" s="53">
        <v>0.8</v>
      </c>
      <c r="E390" s="54" t="s">
        <v>67</v>
      </c>
      <c r="F390" s="54" t="s">
        <v>72</v>
      </c>
      <c r="G390" s="77">
        <v>15.08</v>
      </c>
      <c r="H390" s="77"/>
      <c r="I390" s="55">
        <v>12.06</v>
      </c>
    </row>
    <row r="391" spans="1:9" ht="16.149999999999999" customHeight="1" x14ac:dyDescent="0.25">
      <c r="A391" s="40"/>
      <c r="B391" s="40"/>
      <c r="C391" s="40"/>
      <c r="D391" s="53">
        <v>25</v>
      </c>
      <c r="E391" s="54" t="s">
        <v>57</v>
      </c>
      <c r="F391" s="54" t="s">
        <v>58</v>
      </c>
      <c r="G391" s="77">
        <v>33.43</v>
      </c>
      <c r="H391" s="81"/>
      <c r="I391" s="56">
        <v>8.36</v>
      </c>
    </row>
    <row r="392" spans="1:9" x14ac:dyDescent="0.25">
      <c r="A392" s="40"/>
      <c r="B392" s="40"/>
      <c r="C392" s="40"/>
      <c r="D392" s="40"/>
      <c r="E392" s="40"/>
      <c r="F392" s="79" t="s">
        <v>59</v>
      </c>
      <c r="G392" s="79"/>
      <c r="H392" s="75">
        <v>41.79</v>
      </c>
      <c r="I392" s="75"/>
    </row>
    <row r="393" spans="1:9" x14ac:dyDescent="0.25">
      <c r="A393" s="76" t="s">
        <v>605</v>
      </c>
      <c r="B393" s="76"/>
      <c r="C393" s="52" t="s">
        <v>37</v>
      </c>
      <c r="D393" s="78" t="s">
        <v>341</v>
      </c>
      <c r="E393" s="78"/>
      <c r="F393" s="78"/>
      <c r="G393" s="78"/>
      <c r="H393" s="78"/>
      <c r="I393" s="40"/>
    </row>
    <row r="394" spans="1:9" x14ac:dyDescent="0.25">
      <c r="A394" s="40"/>
      <c r="B394" s="76" t="s">
        <v>210</v>
      </c>
      <c r="C394" s="76"/>
      <c r="D394" s="53">
        <v>1.4999999999999999E-2</v>
      </c>
      <c r="E394" s="54" t="s">
        <v>65</v>
      </c>
      <c r="F394" s="54" t="s">
        <v>211</v>
      </c>
      <c r="G394" s="77">
        <v>68</v>
      </c>
      <c r="H394" s="77"/>
      <c r="I394" s="55">
        <v>1.02</v>
      </c>
    </row>
    <row r="395" spans="1:9" x14ac:dyDescent="0.25">
      <c r="A395" s="40"/>
      <c r="B395" s="76" t="s">
        <v>451</v>
      </c>
      <c r="C395" s="76"/>
      <c r="D395" s="53">
        <v>0.05</v>
      </c>
      <c r="E395" s="54" t="s">
        <v>65</v>
      </c>
      <c r="F395" s="54" t="s">
        <v>452</v>
      </c>
      <c r="G395" s="77">
        <v>57.7</v>
      </c>
      <c r="H395" s="77"/>
      <c r="I395" s="55">
        <v>2.89</v>
      </c>
    </row>
    <row r="396" spans="1:9" x14ac:dyDescent="0.25">
      <c r="A396" s="40"/>
      <c r="B396" s="76" t="s">
        <v>69</v>
      </c>
      <c r="C396" s="76"/>
      <c r="D396" s="53">
        <v>0.4</v>
      </c>
      <c r="E396" s="54" t="s">
        <v>67</v>
      </c>
      <c r="F396" s="54" t="s">
        <v>70</v>
      </c>
      <c r="G396" s="77">
        <v>19.920000000000002</v>
      </c>
      <c r="H396" s="77"/>
      <c r="I396" s="55">
        <v>7.97</v>
      </c>
    </row>
    <row r="397" spans="1:9" x14ac:dyDescent="0.25">
      <c r="A397" s="40"/>
      <c r="B397" s="76" t="s">
        <v>71</v>
      </c>
      <c r="C397" s="76"/>
      <c r="D397" s="53">
        <v>0.3</v>
      </c>
      <c r="E397" s="54" t="s">
        <v>67</v>
      </c>
      <c r="F397" s="54" t="s">
        <v>72</v>
      </c>
      <c r="G397" s="77">
        <v>15.08</v>
      </c>
      <c r="H397" s="77"/>
      <c r="I397" s="55">
        <v>4.5199999999999996</v>
      </c>
    </row>
    <row r="398" spans="1:9" x14ac:dyDescent="0.25">
      <c r="A398" s="40"/>
      <c r="B398" s="40"/>
      <c r="C398" s="40"/>
      <c r="D398" s="53">
        <v>25</v>
      </c>
      <c r="E398" s="54" t="s">
        <v>57</v>
      </c>
      <c r="F398" s="54" t="s">
        <v>58</v>
      </c>
      <c r="G398" s="77">
        <v>16.399999999999999</v>
      </c>
      <c r="H398" s="81"/>
      <c r="I398" s="56">
        <v>4.0999999999999996</v>
      </c>
    </row>
    <row r="399" spans="1:9" ht="16.149999999999999" customHeight="1" x14ac:dyDescent="0.25">
      <c r="A399" s="40"/>
      <c r="B399" s="40"/>
      <c r="C399" s="40"/>
      <c r="D399" s="40"/>
      <c r="E399" s="40"/>
      <c r="F399" s="79" t="s">
        <v>59</v>
      </c>
      <c r="G399" s="79"/>
      <c r="H399" s="75">
        <v>20.5</v>
      </c>
      <c r="I399" s="75"/>
    </row>
    <row r="400" spans="1:9" x14ac:dyDescent="0.25">
      <c r="A400" s="76" t="s">
        <v>606</v>
      </c>
      <c r="B400" s="76"/>
      <c r="C400" s="52" t="s">
        <v>37</v>
      </c>
      <c r="D400" s="78" t="s">
        <v>569</v>
      </c>
      <c r="E400" s="78"/>
      <c r="F400" s="78"/>
      <c r="G400" s="78"/>
      <c r="H400" s="78"/>
      <c r="I400" s="40"/>
    </row>
    <row r="401" spans="1:9" x14ac:dyDescent="0.25">
      <c r="A401" s="40"/>
      <c r="B401" s="76" t="s">
        <v>210</v>
      </c>
      <c r="C401" s="76"/>
      <c r="D401" s="53">
        <v>0.01</v>
      </c>
      <c r="E401" s="54" t="s">
        <v>65</v>
      </c>
      <c r="F401" s="54" t="s">
        <v>211</v>
      </c>
      <c r="G401" s="77">
        <v>68</v>
      </c>
      <c r="H401" s="77"/>
      <c r="I401" s="55">
        <v>0.68</v>
      </c>
    </row>
    <row r="402" spans="1:9" x14ac:dyDescent="0.25">
      <c r="A402" s="40"/>
      <c r="B402" s="76" t="s">
        <v>607</v>
      </c>
      <c r="C402" s="76"/>
      <c r="D402" s="53">
        <v>7.0000000000000007E-2</v>
      </c>
      <c r="E402" s="54" t="s">
        <v>65</v>
      </c>
      <c r="F402" s="54" t="s">
        <v>608</v>
      </c>
      <c r="G402" s="77">
        <v>115.85</v>
      </c>
      <c r="H402" s="77"/>
      <c r="I402" s="55">
        <v>8.11</v>
      </c>
    </row>
    <row r="403" spans="1:9" x14ac:dyDescent="0.25">
      <c r="A403" s="40"/>
      <c r="B403" s="76" t="s">
        <v>69</v>
      </c>
      <c r="C403" s="76"/>
      <c r="D403" s="53">
        <v>0.5</v>
      </c>
      <c r="E403" s="54" t="s">
        <v>67</v>
      </c>
      <c r="F403" s="54" t="s">
        <v>70</v>
      </c>
      <c r="G403" s="77">
        <v>19.920000000000002</v>
      </c>
      <c r="H403" s="77"/>
      <c r="I403" s="55">
        <v>9.9600000000000009</v>
      </c>
    </row>
    <row r="404" spans="1:9" x14ac:dyDescent="0.25">
      <c r="A404" s="40"/>
      <c r="B404" s="76" t="s">
        <v>71</v>
      </c>
      <c r="C404" s="76"/>
      <c r="D404" s="53">
        <v>0.25</v>
      </c>
      <c r="E404" s="54" t="s">
        <v>67</v>
      </c>
      <c r="F404" s="54" t="s">
        <v>72</v>
      </c>
      <c r="G404" s="77">
        <v>15.08</v>
      </c>
      <c r="H404" s="77"/>
      <c r="I404" s="55">
        <v>3.77</v>
      </c>
    </row>
    <row r="405" spans="1:9" x14ac:dyDescent="0.25">
      <c r="A405" s="40"/>
      <c r="B405" s="40"/>
      <c r="C405" s="40"/>
      <c r="D405" s="53">
        <v>25</v>
      </c>
      <c r="E405" s="54" t="s">
        <v>57</v>
      </c>
      <c r="F405" s="54" t="s">
        <v>58</v>
      </c>
      <c r="G405" s="77">
        <v>22.52</v>
      </c>
      <c r="H405" s="81"/>
      <c r="I405" s="56">
        <v>5.63</v>
      </c>
    </row>
    <row r="406" spans="1:9" x14ac:dyDescent="0.25">
      <c r="A406" s="40"/>
      <c r="B406" s="40"/>
      <c r="C406" s="40"/>
      <c r="D406" s="40"/>
      <c r="E406" s="40"/>
      <c r="F406" s="79" t="s">
        <v>59</v>
      </c>
      <c r="G406" s="79"/>
      <c r="H406" s="75">
        <v>28.15</v>
      </c>
      <c r="I406" s="75"/>
    </row>
    <row r="407" spans="1:9" ht="16.149999999999999" customHeight="1" x14ac:dyDescent="0.25">
      <c r="A407" s="40"/>
      <c r="B407" s="40"/>
      <c r="C407" s="40"/>
      <c r="D407" s="79" t="s">
        <v>609</v>
      </c>
      <c r="E407" s="79"/>
      <c r="F407" s="79"/>
      <c r="G407" s="79"/>
      <c r="H407" s="79"/>
      <c r="I407" s="40"/>
    </row>
    <row r="408" spans="1:9" x14ac:dyDescent="0.25">
      <c r="A408" s="76" t="s">
        <v>610</v>
      </c>
      <c r="B408" s="76"/>
      <c r="C408" s="52" t="s">
        <v>37</v>
      </c>
      <c r="D408" s="78" t="s">
        <v>134</v>
      </c>
      <c r="E408" s="78"/>
      <c r="F408" s="78"/>
      <c r="G408" s="78"/>
      <c r="H408" s="78"/>
      <c r="I408" s="40"/>
    </row>
    <row r="409" spans="1:9" x14ac:dyDescent="0.25">
      <c r="A409" s="40"/>
      <c r="B409" s="76" t="s">
        <v>199</v>
      </c>
      <c r="C409" s="76"/>
      <c r="D409" s="53">
        <v>5</v>
      </c>
      <c r="E409" s="54" t="s">
        <v>41</v>
      </c>
      <c r="F409" s="54" t="s">
        <v>200</v>
      </c>
      <c r="G409" s="77">
        <v>0.75</v>
      </c>
      <c r="H409" s="77"/>
      <c r="I409" s="55">
        <v>3.75</v>
      </c>
    </row>
    <row r="410" spans="1:9" x14ac:dyDescent="0.25">
      <c r="A410" s="40"/>
      <c r="B410" s="76" t="s">
        <v>201</v>
      </c>
      <c r="C410" s="76"/>
      <c r="D410" s="53">
        <v>1.2</v>
      </c>
      <c r="E410" s="54" t="s">
        <v>41</v>
      </c>
      <c r="F410" s="54" t="s">
        <v>202</v>
      </c>
      <c r="G410" s="77">
        <v>4.4000000000000004</v>
      </c>
      <c r="H410" s="77"/>
      <c r="I410" s="55">
        <v>5.28</v>
      </c>
    </row>
    <row r="411" spans="1:9" x14ac:dyDescent="0.25">
      <c r="A411" s="40"/>
      <c r="B411" s="76" t="s">
        <v>203</v>
      </c>
      <c r="C411" s="76"/>
      <c r="D411" s="53">
        <v>1.05</v>
      </c>
      <c r="E411" s="54" t="s">
        <v>37</v>
      </c>
      <c r="F411" s="54" t="s">
        <v>204</v>
      </c>
      <c r="G411" s="77">
        <v>33.75</v>
      </c>
      <c r="H411" s="77"/>
      <c r="I411" s="55">
        <v>35.44</v>
      </c>
    </row>
    <row r="412" spans="1:9" ht="16.149999999999999" customHeight="1" x14ac:dyDescent="0.25">
      <c r="A412" s="40"/>
      <c r="B412" s="76" t="s">
        <v>73</v>
      </c>
      <c r="C412" s="76"/>
      <c r="D412" s="53">
        <v>1.2</v>
      </c>
      <c r="E412" s="54" t="s">
        <v>67</v>
      </c>
      <c r="F412" s="54" t="s">
        <v>74</v>
      </c>
      <c r="G412" s="77">
        <v>18.91</v>
      </c>
      <c r="H412" s="77"/>
      <c r="I412" s="55">
        <v>22.69</v>
      </c>
    </row>
    <row r="413" spans="1:9" ht="16.149999999999999" customHeight="1" x14ac:dyDescent="0.25">
      <c r="A413" s="40"/>
      <c r="B413" s="76" t="s">
        <v>71</v>
      </c>
      <c r="C413" s="76"/>
      <c r="D413" s="53">
        <v>0.6</v>
      </c>
      <c r="E413" s="54" t="s">
        <v>67</v>
      </c>
      <c r="F413" s="54" t="s">
        <v>72</v>
      </c>
      <c r="G413" s="77">
        <v>15.08</v>
      </c>
      <c r="H413" s="77"/>
      <c r="I413" s="55">
        <v>9.0500000000000007</v>
      </c>
    </row>
    <row r="414" spans="1:9" x14ac:dyDescent="0.25">
      <c r="A414" s="40"/>
      <c r="B414" s="40"/>
      <c r="C414" s="40"/>
      <c r="D414" s="53">
        <v>25</v>
      </c>
      <c r="E414" s="54" t="s">
        <v>57</v>
      </c>
      <c r="F414" s="54" t="s">
        <v>58</v>
      </c>
      <c r="G414" s="77">
        <v>76.209999999999994</v>
      </c>
      <c r="H414" s="81"/>
      <c r="I414" s="56">
        <v>19.05</v>
      </c>
    </row>
    <row r="415" spans="1:9" x14ac:dyDescent="0.25">
      <c r="A415" s="40"/>
      <c r="B415" s="40"/>
      <c r="C415" s="40"/>
      <c r="D415" s="40"/>
      <c r="E415" s="40"/>
      <c r="F415" s="79" t="s">
        <v>59</v>
      </c>
      <c r="G415" s="79"/>
      <c r="H415" s="75">
        <v>95.26</v>
      </c>
      <c r="I415" s="75"/>
    </row>
    <row r="416" spans="1:9" x14ac:dyDescent="0.25">
      <c r="A416" s="76" t="s">
        <v>611</v>
      </c>
      <c r="B416" s="76"/>
      <c r="C416" s="52" t="s">
        <v>37</v>
      </c>
      <c r="D416" s="78" t="s">
        <v>339</v>
      </c>
      <c r="E416" s="78"/>
      <c r="F416" s="78"/>
      <c r="G416" s="78"/>
      <c r="H416" s="78"/>
      <c r="I416" s="40"/>
    </row>
    <row r="417" spans="1:9" x14ac:dyDescent="0.25">
      <c r="A417" s="40"/>
      <c r="B417" s="76" t="s">
        <v>73</v>
      </c>
      <c r="C417" s="76"/>
      <c r="D417" s="53">
        <v>0.2</v>
      </c>
      <c r="E417" s="54" t="s">
        <v>67</v>
      </c>
      <c r="F417" s="54" t="s">
        <v>74</v>
      </c>
      <c r="G417" s="77">
        <v>18.91</v>
      </c>
      <c r="H417" s="77"/>
      <c r="I417" s="55">
        <v>3.78</v>
      </c>
    </row>
    <row r="418" spans="1:9" x14ac:dyDescent="0.25">
      <c r="A418" s="40"/>
      <c r="B418" s="76" t="s">
        <v>71</v>
      </c>
      <c r="C418" s="76"/>
      <c r="D418" s="53">
        <v>0.5</v>
      </c>
      <c r="E418" s="54" t="s">
        <v>67</v>
      </c>
      <c r="F418" s="54" t="s">
        <v>72</v>
      </c>
      <c r="G418" s="77">
        <v>15.08</v>
      </c>
      <c r="H418" s="77"/>
      <c r="I418" s="55">
        <v>7.54</v>
      </c>
    </row>
    <row r="419" spans="1:9" x14ac:dyDescent="0.25">
      <c r="A419" s="40"/>
      <c r="B419" s="40"/>
      <c r="C419" s="40"/>
      <c r="D419" s="53">
        <v>25</v>
      </c>
      <c r="E419" s="54" t="s">
        <v>57</v>
      </c>
      <c r="F419" s="54" t="s">
        <v>58</v>
      </c>
      <c r="G419" s="77">
        <v>11.32</v>
      </c>
      <c r="H419" s="81"/>
      <c r="I419" s="56">
        <v>2.83</v>
      </c>
    </row>
    <row r="420" spans="1:9" x14ac:dyDescent="0.25">
      <c r="A420" s="40"/>
      <c r="B420" s="40"/>
      <c r="C420" s="40"/>
      <c r="D420" s="40"/>
      <c r="E420" s="40"/>
      <c r="F420" s="79" t="s">
        <v>59</v>
      </c>
      <c r="G420" s="79"/>
      <c r="H420" s="75">
        <v>14.15</v>
      </c>
      <c r="I420" s="75"/>
    </row>
    <row r="421" spans="1:9" x14ac:dyDescent="0.25">
      <c r="A421" s="40"/>
      <c r="B421" s="40"/>
      <c r="C421" s="40"/>
      <c r="D421" s="79" t="s">
        <v>612</v>
      </c>
      <c r="E421" s="79"/>
      <c r="F421" s="79"/>
      <c r="G421" s="79"/>
      <c r="H421" s="79"/>
      <c r="I421" s="40"/>
    </row>
    <row r="422" spans="1:9" x14ac:dyDescent="0.25">
      <c r="A422" s="76" t="s">
        <v>613</v>
      </c>
      <c r="B422" s="76"/>
      <c r="C422" s="52" t="s">
        <v>38</v>
      </c>
      <c r="D422" s="78" t="s">
        <v>460</v>
      </c>
      <c r="E422" s="78"/>
      <c r="F422" s="78"/>
      <c r="G422" s="78"/>
      <c r="H422" s="78"/>
      <c r="I422" s="40"/>
    </row>
    <row r="423" spans="1:9" ht="33.75" x14ac:dyDescent="0.25">
      <c r="A423" s="40"/>
      <c r="B423" s="76" t="s">
        <v>462</v>
      </c>
      <c r="C423" s="76"/>
      <c r="D423" s="53">
        <v>1</v>
      </c>
      <c r="E423" s="54" t="s">
        <v>38</v>
      </c>
      <c r="F423" s="54" t="s">
        <v>463</v>
      </c>
      <c r="G423" s="77">
        <v>314.95999999999998</v>
      </c>
      <c r="H423" s="77"/>
      <c r="I423" s="55">
        <v>314.95999999999998</v>
      </c>
    </row>
    <row r="424" spans="1:9" x14ac:dyDescent="0.25">
      <c r="A424" s="40"/>
      <c r="B424" s="76" t="s">
        <v>464</v>
      </c>
      <c r="C424" s="76"/>
      <c r="D424" s="53">
        <v>2</v>
      </c>
      <c r="E424" s="54" t="s">
        <v>38</v>
      </c>
      <c r="F424" s="54" t="s">
        <v>465</v>
      </c>
      <c r="G424" s="77">
        <v>26.29</v>
      </c>
      <c r="H424" s="77"/>
      <c r="I424" s="55">
        <v>52.58</v>
      </c>
    </row>
    <row r="425" spans="1:9" x14ac:dyDescent="0.25">
      <c r="A425" s="40"/>
      <c r="B425" s="76" t="s">
        <v>466</v>
      </c>
      <c r="C425" s="76"/>
      <c r="D425" s="53">
        <v>1</v>
      </c>
      <c r="E425" s="54" t="s">
        <v>38</v>
      </c>
      <c r="F425" s="54" t="s">
        <v>467</v>
      </c>
      <c r="G425" s="77">
        <v>157.68</v>
      </c>
      <c r="H425" s="77"/>
      <c r="I425" s="55">
        <v>157.68</v>
      </c>
    </row>
    <row r="426" spans="1:9" x14ac:dyDescent="0.25">
      <c r="A426" s="40"/>
      <c r="B426" s="76" t="s">
        <v>468</v>
      </c>
      <c r="C426" s="76"/>
      <c r="D426" s="53">
        <v>2</v>
      </c>
      <c r="E426" s="54" t="s">
        <v>38</v>
      </c>
      <c r="F426" s="54" t="s">
        <v>469</v>
      </c>
      <c r="G426" s="77">
        <v>88.6</v>
      </c>
      <c r="H426" s="77"/>
      <c r="I426" s="55">
        <v>177.2</v>
      </c>
    </row>
    <row r="427" spans="1:9" x14ac:dyDescent="0.25">
      <c r="A427" s="40"/>
      <c r="B427" s="76" t="s">
        <v>470</v>
      </c>
      <c r="C427" s="76"/>
      <c r="D427" s="53">
        <v>1</v>
      </c>
      <c r="E427" s="54" t="s">
        <v>38</v>
      </c>
      <c r="F427" s="54" t="s">
        <v>471</v>
      </c>
      <c r="G427" s="77">
        <v>187.14</v>
      </c>
      <c r="H427" s="77"/>
      <c r="I427" s="55">
        <v>187.14</v>
      </c>
    </row>
    <row r="428" spans="1:9" x14ac:dyDescent="0.25">
      <c r="A428" s="40"/>
      <c r="B428" s="76" t="s">
        <v>472</v>
      </c>
      <c r="C428" s="76"/>
      <c r="D428" s="53">
        <v>2</v>
      </c>
      <c r="E428" s="54" t="s">
        <v>38</v>
      </c>
      <c r="F428" s="54" t="s">
        <v>473</v>
      </c>
      <c r="G428" s="77">
        <v>5.5</v>
      </c>
      <c r="H428" s="77"/>
      <c r="I428" s="55">
        <v>11</v>
      </c>
    </row>
    <row r="429" spans="1:9" x14ac:dyDescent="0.25">
      <c r="A429" s="40"/>
      <c r="B429" s="76" t="s">
        <v>474</v>
      </c>
      <c r="C429" s="76"/>
      <c r="D429" s="53">
        <v>1</v>
      </c>
      <c r="E429" s="54" t="s">
        <v>38</v>
      </c>
      <c r="F429" s="54" t="s">
        <v>475</v>
      </c>
      <c r="G429" s="77">
        <v>111.2</v>
      </c>
      <c r="H429" s="77"/>
      <c r="I429" s="55">
        <v>111.2</v>
      </c>
    </row>
    <row r="430" spans="1:9" x14ac:dyDescent="0.25">
      <c r="A430" s="40"/>
      <c r="B430" s="76" t="s">
        <v>476</v>
      </c>
      <c r="C430" s="76"/>
      <c r="D430" s="53">
        <v>3</v>
      </c>
      <c r="E430" s="54" t="s">
        <v>38</v>
      </c>
      <c r="F430" s="54" t="s">
        <v>477</v>
      </c>
      <c r="G430" s="77">
        <v>4.4400000000000004</v>
      </c>
      <c r="H430" s="77"/>
      <c r="I430" s="55">
        <v>13.32</v>
      </c>
    </row>
    <row r="431" spans="1:9" x14ac:dyDescent="0.25">
      <c r="A431" s="40"/>
      <c r="B431" s="76" t="s">
        <v>478</v>
      </c>
      <c r="C431" s="76"/>
      <c r="D431" s="53">
        <v>70</v>
      </c>
      <c r="E431" s="54" t="s">
        <v>42</v>
      </c>
      <c r="F431" s="54" t="s">
        <v>479</v>
      </c>
      <c r="G431" s="77">
        <v>44.52</v>
      </c>
      <c r="H431" s="77"/>
      <c r="I431" s="55">
        <v>3116.4</v>
      </c>
    </row>
    <row r="432" spans="1:9" x14ac:dyDescent="0.25">
      <c r="A432" s="40"/>
      <c r="B432" s="76" t="s">
        <v>480</v>
      </c>
      <c r="C432" s="76"/>
      <c r="D432" s="53">
        <v>1</v>
      </c>
      <c r="E432" s="54" t="s">
        <v>38</v>
      </c>
      <c r="F432" s="54" t="s">
        <v>481</v>
      </c>
      <c r="G432" s="77">
        <v>16053.92</v>
      </c>
      <c r="H432" s="77"/>
      <c r="I432" s="55">
        <v>16053.92</v>
      </c>
    </row>
    <row r="433" spans="1:9" x14ac:dyDescent="0.25">
      <c r="A433" s="40"/>
      <c r="B433" s="76" t="s">
        <v>482</v>
      </c>
      <c r="C433" s="76"/>
      <c r="D433" s="53">
        <v>3</v>
      </c>
      <c r="E433" s="54" t="s">
        <v>38</v>
      </c>
      <c r="F433" s="54" t="s">
        <v>483</v>
      </c>
      <c r="G433" s="77">
        <v>210.92</v>
      </c>
      <c r="H433" s="77"/>
      <c r="I433" s="55">
        <v>632.76</v>
      </c>
    </row>
    <row r="434" spans="1:9" x14ac:dyDescent="0.25">
      <c r="A434" s="40"/>
      <c r="B434" s="76" t="s">
        <v>484</v>
      </c>
      <c r="C434" s="76"/>
      <c r="D434" s="53">
        <v>6</v>
      </c>
      <c r="E434" s="54" t="s">
        <v>38</v>
      </c>
      <c r="F434" s="54" t="s">
        <v>485</v>
      </c>
      <c r="G434" s="77">
        <v>16.03</v>
      </c>
      <c r="H434" s="77"/>
      <c r="I434" s="55">
        <v>96.18</v>
      </c>
    </row>
    <row r="435" spans="1:9" x14ac:dyDescent="0.25">
      <c r="A435" s="40"/>
      <c r="B435" s="76" t="s">
        <v>486</v>
      </c>
      <c r="C435" s="76"/>
      <c r="D435" s="53">
        <v>6</v>
      </c>
      <c r="E435" s="54" t="s">
        <v>38</v>
      </c>
      <c r="F435" s="54" t="s">
        <v>487</v>
      </c>
      <c r="G435" s="77">
        <v>19.55</v>
      </c>
      <c r="H435" s="77"/>
      <c r="I435" s="55">
        <v>117.3</v>
      </c>
    </row>
    <row r="436" spans="1:9" x14ac:dyDescent="0.25">
      <c r="A436" s="40"/>
      <c r="B436" s="76" t="s">
        <v>488</v>
      </c>
      <c r="C436" s="76"/>
      <c r="D436" s="53">
        <v>2</v>
      </c>
      <c r="E436" s="54" t="s">
        <v>38</v>
      </c>
      <c r="F436" s="54" t="s">
        <v>489</v>
      </c>
      <c r="G436" s="77">
        <v>26.77</v>
      </c>
      <c r="H436" s="77"/>
      <c r="I436" s="55">
        <v>53.54</v>
      </c>
    </row>
    <row r="437" spans="1:9" x14ac:dyDescent="0.25">
      <c r="A437" s="40"/>
      <c r="B437" s="76" t="s">
        <v>490</v>
      </c>
      <c r="C437" s="76"/>
      <c r="D437" s="53">
        <v>2</v>
      </c>
      <c r="E437" s="54" t="s">
        <v>38</v>
      </c>
      <c r="F437" s="54" t="s">
        <v>491</v>
      </c>
      <c r="G437" s="77">
        <v>10.96</v>
      </c>
      <c r="H437" s="77"/>
      <c r="I437" s="55">
        <v>21.92</v>
      </c>
    </row>
    <row r="438" spans="1:9" x14ac:dyDescent="0.25">
      <c r="A438" s="40"/>
      <c r="B438" s="76" t="s">
        <v>492</v>
      </c>
      <c r="C438" s="76"/>
      <c r="D438" s="53">
        <v>4</v>
      </c>
      <c r="E438" s="54" t="s">
        <v>38</v>
      </c>
      <c r="F438" s="54" t="s">
        <v>493</v>
      </c>
      <c r="G438" s="77">
        <v>5.47</v>
      </c>
      <c r="H438" s="77"/>
      <c r="I438" s="55">
        <v>21.88</v>
      </c>
    </row>
    <row r="439" spans="1:9" x14ac:dyDescent="0.25">
      <c r="A439" s="40"/>
      <c r="B439" s="76" t="s">
        <v>494</v>
      </c>
      <c r="C439" s="76"/>
      <c r="D439" s="53">
        <v>2</v>
      </c>
      <c r="E439" s="54" t="s">
        <v>38</v>
      </c>
      <c r="F439" s="54" t="s">
        <v>495</v>
      </c>
      <c r="G439" s="77">
        <v>5.8</v>
      </c>
      <c r="H439" s="77"/>
      <c r="I439" s="55">
        <v>11.6</v>
      </c>
    </row>
    <row r="440" spans="1:9" x14ac:dyDescent="0.25">
      <c r="A440" s="40"/>
      <c r="B440" s="76" t="s">
        <v>496</v>
      </c>
      <c r="C440" s="76"/>
      <c r="D440" s="53">
        <v>6</v>
      </c>
      <c r="E440" s="54" t="s">
        <v>38</v>
      </c>
      <c r="F440" s="54" t="s">
        <v>497</v>
      </c>
      <c r="G440" s="77">
        <v>8.77</v>
      </c>
      <c r="H440" s="77"/>
      <c r="I440" s="55">
        <v>52.62</v>
      </c>
    </row>
    <row r="441" spans="1:9" x14ac:dyDescent="0.25">
      <c r="A441" s="40"/>
      <c r="B441" s="76" t="s">
        <v>498</v>
      </c>
      <c r="C441" s="76"/>
      <c r="D441" s="53">
        <v>6</v>
      </c>
      <c r="E441" s="54" t="s">
        <v>38</v>
      </c>
      <c r="F441" s="54" t="s">
        <v>499</v>
      </c>
      <c r="G441" s="77">
        <v>4.2</v>
      </c>
      <c r="H441" s="77"/>
      <c r="I441" s="55">
        <v>25.2</v>
      </c>
    </row>
    <row r="442" spans="1:9" x14ac:dyDescent="0.25">
      <c r="A442" s="40"/>
      <c r="B442" s="76" t="s">
        <v>500</v>
      </c>
      <c r="C442" s="76"/>
      <c r="D442" s="53">
        <v>2</v>
      </c>
      <c r="E442" s="54" t="s">
        <v>38</v>
      </c>
      <c r="F442" s="54" t="s">
        <v>501</v>
      </c>
      <c r="G442" s="77">
        <v>308.10000000000002</v>
      </c>
      <c r="H442" s="77"/>
      <c r="I442" s="55">
        <v>616.20000000000005</v>
      </c>
    </row>
    <row r="443" spans="1:9" x14ac:dyDescent="0.25">
      <c r="A443" s="40"/>
      <c r="B443" s="76" t="s">
        <v>502</v>
      </c>
      <c r="C443" s="76"/>
      <c r="D443" s="53">
        <v>1</v>
      </c>
      <c r="E443" s="54" t="s">
        <v>38</v>
      </c>
      <c r="F443" s="54" t="s">
        <v>503</v>
      </c>
      <c r="G443" s="77">
        <v>195.97</v>
      </c>
      <c r="H443" s="77"/>
      <c r="I443" s="55">
        <v>195.97</v>
      </c>
    </row>
    <row r="444" spans="1:9" x14ac:dyDescent="0.25">
      <c r="A444" s="40"/>
      <c r="B444" s="76" t="s">
        <v>504</v>
      </c>
      <c r="C444" s="76"/>
      <c r="D444" s="53">
        <v>3</v>
      </c>
      <c r="E444" s="54" t="s">
        <v>38</v>
      </c>
      <c r="F444" s="54" t="s">
        <v>505</v>
      </c>
      <c r="G444" s="77">
        <v>67.5</v>
      </c>
      <c r="H444" s="77"/>
      <c r="I444" s="55">
        <v>202.5</v>
      </c>
    </row>
    <row r="445" spans="1:9" x14ac:dyDescent="0.25">
      <c r="A445" s="40"/>
      <c r="B445" s="76" t="s">
        <v>506</v>
      </c>
      <c r="C445" s="76"/>
      <c r="D445" s="53">
        <v>4</v>
      </c>
      <c r="E445" s="54" t="s">
        <v>38</v>
      </c>
      <c r="F445" s="54" t="s">
        <v>507</v>
      </c>
      <c r="G445" s="77">
        <v>14.62</v>
      </c>
      <c r="H445" s="77"/>
      <c r="I445" s="55">
        <v>58.48</v>
      </c>
    </row>
    <row r="446" spans="1:9" x14ac:dyDescent="0.25">
      <c r="A446" s="40"/>
      <c r="B446" s="76" t="s">
        <v>508</v>
      </c>
      <c r="C446" s="76"/>
      <c r="D446" s="53">
        <v>5</v>
      </c>
      <c r="E446" s="54" t="s">
        <v>509</v>
      </c>
      <c r="F446" s="54" t="s">
        <v>510</v>
      </c>
      <c r="G446" s="77">
        <v>410</v>
      </c>
      <c r="H446" s="77"/>
      <c r="I446" s="55">
        <v>2050</v>
      </c>
    </row>
    <row r="447" spans="1:9" x14ac:dyDescent="0.25">
      <c r="A447" s="40"/>
      <c r="B447" s="76" t="s">
        <v>511</v>
      </c>
      <c r="C447" s="76"/>
      <c r="D447" s="53">
        <v>25</v>
      </c>
      <c r="E447" s="54" t="s">
        <v>42</v>
      </c>
      <c r="F447" s="54" t="s">
        <v>512</v>
      </c>
      <c r="G447" s="77">
        <v>14.86</v>
      </c>
      <c r="H447" s="77"/>
      <c r="I447" s="55">
        <v>371.5</v>
      </c>
    </row>
    <row r="448" spans="1:9" x14ac:dyDescent="0.25">
      <c r="A448" s="40"/>
      <c r="B448" s="76" t="s">
        <v>513</v>
      </c>
      <c r="C448" s="76"/>
      <c r="D448" s="53">
        <v>5</v>
      </c>
      <c r="E448" s="54" t="s">
        <v>42</v>
      </c>
      <c r="F448" s="54" t="s">
        <v>514</v>
      </c>
      <c r="G448" s="77">
        <v>31.78</v>
      </c>
      <c r="H448" s="77"/>
      <c r="I448" s="55">
        <v>158.9</v>
      </c>
    </row>
    <row r="449" spans="1:9" x14ac:dyDescent="0.25">
      <c r="A449" s="40"/>
      <c r="B449" s="76" t="s">
        <v>515</v>
      </c>
      <c r="C449" s="76"/>
      <c r="D449" s="53">
        <v>9</v>
      </c>
      <c r="E449" s="54" t="s">
        <v>42</v>
      </c>
      <c r="F449" s="54" t="s">
        <v>516</v>
      </c>
      <c r="G449" s="77">
        <v>68.17</v>
      </c>
      <c r="H449" s="77"/>
      <c r="I449" s="55">
        <v>613.53</v>
      </c>
    </row>
    <row r="450" spans="1:9" x14ac:dyDescent="0.25">
      <c r="A450" s="40"/>
      <c r="B450" s="76" t="s">
        <v>517</v>
      </c>
      <c r="C450" s="76"/>
      <c r="D450" s="53">
        <v>3</v>
      </c>
      <c r="E450" s="54" t="s">
        <v>38</v>
      </c>
      <c r="F450" s="54" t="s">
        <v>518</v>
      </c>
      <c r="G450" s="77">
        <v>298</v>
      </c>
      <c r="H450" s="77"/>
      <c r="I450" s="55">
        <v>894</v>
      </c>
    </row>
    <row r="451" spans="1:9" x14ac:dyDescent="0.25">
      <c r="A451" s="40"/>
      <c r="B451" s="76" t="s">
        <v>519</v>
      </c>
      <c r="C451" s="76"/>
      <c r="D451" s="53">
        <v>2</v>
      </c>
      <c r="E451" s="54" t="s">
        <v>38</v>
      </c>
      <c r="F451" s="54" t="s">
        <v>520</v>
      </c>
      <c r="G451" s="77">
        <v>50.33</v>
      </c>
      <c r="H451" s="77"/>
      <c r="I451" s="55">
        <v>100.66</v>
      </c>
    </row>
    <row r="452" spans="1:9" x14ac:dyDescent="0.25">
      <c r="A452" s="40"/>
      <c r="B452" s="76" t="s">
        <v>521</v>
      </c>
      <c r="C452" s="76"/>
      <c r="D452" s="53">
        <v>1</v>
      </c>
      <c r="E452" s="54" t="s">
        <v>38</v>
      </c>
      <c r="F452" s="54" t="s">
        <v>522</v>
      </c>
      <c r="G452" s="77">
        <v>283.55</v>
      </c>
      <c r="H452" s="77"/>
      <c r="I452" s="55">
        <v>283.55</v>
      </c>
    </row>
    <row r="453" spans="1:9" x14ac:dyDescent="0.25">
      <c r="A453" s="40"/>
      <c r="B453" s="76" t="s">
        <v>523</v>
      </c>
      <c r="C453" s="76"/>
      <c r="D453" s="53">
        <v>14</v>
      </c>
      <c r="E453" s="54" t="s">
        <v>38</v>
      </c>
      <c r="F453" s="54" t="s">
        <v>524</v>
      </c>
      <c r="G453" s="77">
        <v>0.71</v>
      </c>
      <c r="H453" s="77"/>
      <c r="I453" s="55">
        <v>9.94</v>
      </c>
    </row>
    <row r="454" spans="1:9" x14ac:dyDescent="0.25">
      <c r="A454" s="40"/>
      <c r="B454" s="76" t="s">
        <v>525</v>
      </c>
      <c r="C454" s="76"/>
      <c r="D454" s="53">
        <v>4</v>
      </c>
      <c r="E454" s="54" t="s">
        <v>38</v>
      </c>
      <c r="F454" s="54" t="s">
        <v>526</v>
      </c>
      <c r="G454" s="77">
        <v>15.02</v>
      </c>
      <c r="H454" s="77"/>
      <c r="I454" s="55">
        <v>60.08</v>
      </c>
    </row>
    <row r="455" spans="1:9" ht="16.149999999999999" customHeight="1" x14ac:dyDescent="0.25">
      <c r="A455" s="40"/>
      <c r="B455" s="76" t="s">
        <v>527</v>
      </c>
      <c r="C455" s="76"/>
      <c r="D455" s="53">
        <v>4</v>
      </c>
      <c r="E455" s="54" t="s">
        <v>38</v>
      </c>
      <c r="F455" s="54" t="s">
        <v>528</v>
      </c>
      <c r="G455" s="77">
        <v>1.66</v>
      </c>
      <c r="H455" s="77"/>
      <c r="I455" s="55">
        <v>6.64</v>
      </c>
    </row>
    <row r="456" spans="1:9" x14ac:dyDescent="0.25">
      <c r="A456" s="40"/>
      <c r="B456" s="76" t="s">
        <v>529</v>
      </c>
      <c r="C456" s="76"/>
      <c r="D456" s="53">
        <v>3</v>
      </c>
      <c r="E456" s="54" t="s">
        <v>38</v>
      </c>
      <c r="F456" s="54" t="s">
        <v>530</v>
      </c>
      <c r="G456" s="77">
        <v>10</v>
      </c>
      <c r="H456" s="77"/>
      <c r="I456" s="55">
        <v>30</v>
      </c>
    </row>
    <row r="457" spans="1:9" x14ac:dyDescent="0.25">
      <c r="A457" s="40"/>
      <c r="B457" s="76" t="s">
        <v>531</v>
      </c>
      <c r="C457" s="76"/>
      <c r="D457" s="53">
        <v>2</v>
      </c>
      <c r="E457" s="54" t="s">
        <v>38</v>
      </c>
      <c r="F457" s="54" t="s">
        <v>532</v>
      </c>
      <c r="G457" s="77">
        <v>41.4</v>
      </c>
      <c r="H457" s="77"/>
      <c r="I457" s="55">
        <v>82.8</v>
      </c>
    </row>
    <row r="458" spans="1:9" x14ac:dyDescent="0.25">
      <c r="A458" s="40"/>
      <c r="B458" s="76" t="s">
        <v>533</v>
      </c>
      <c r="C458" s="76"/>
      <c r="D458" s="53">
        <v>1</v>
      </c>
      <c r="E458" s="54" t="s">
        <v>38</v>
      </c>
      <c r="F458" s="54" t="s">
        <v>534</v>
      </c>
      <c r="G458" s="77">
        <v>2533.71</v>
      </c>
      <c r="H458" s="77"/>
      <c r="I458" s="55">
        <v>2533.71</v>
      </c>
    </row>
    <row r="459" spans="1:9" x14ac:dyDescent="0.25">
      <c r="A459" s="40"/>
      <c r="B459" s="76" t="s">
        <v>535</v>
      </c>
      <c r="C459" s="76"/>
      <c r="D459" s="53">
        <v>1</v>
      </c>
      <c r="E459" s="54" t="s">
        <v>38</v>
      </c>
      <c r="F459" s="54" t="s">
        <v>536</v>
      </c>
      <c r="G459" s="77">
        <v>1807.1</v>
      </c>
      <c r="H459" s="77"/>
      <c r="I459" s="55">
        <v>1807.1</v>
      </c>
    </row>
    <row r="460" spans="1:9" x14ac:dyDescent="0.25">
      <c r="A460" s="40"/>
      <c r="B460" s="76" t="s">
        <v>95</v>
      </c>
      <c r="C460" s="76"/>
      <c r="D460" s="53">
        <v>104</v>
      </c>
      <c r="E460" s="54" t="s">
        <v>67</v>
      </c>
      <c r="F460" s="54" t="s">
        <v>96</v>
      </c>
      <c r="G460" s="77">
        <v>15.35</v>
      </c>
      <c r="H460" s="77"/>
      <c r="I460" s="55">
        <v>1596.4</v>
      </c>
    </row>
    <row r="461" spans="1:9" ht="16.149999999999999" customHeight="1" x14ac:dyDescent="0.25">
      <c r="A461" s="40"/>
      <c r="B461" s="76" t="s">
        <v>86</v>
      </c>
      <c r="C461" s="76"/>
      <c r="D461" s="53">
        <v>104</v>
      </c>
      <c r="E461" s="54" t="s">
        <v>67</v>
      </c>
      <c r="F461" s="54" t="s">
        <v>87</v>
      </c>
      <c r="G461" s="77">
        <v>19.059999999999999</v>
      </c>
      <c r="H461" s="77"/>
      <c r="I461" s="55">
        <v>1982.24</v>
      </c>
    </row>
    <row r="462" spans="1:9" x14ac:dyDescent="0.25">
      <c r="A462" s="40"/>
      <c r="B462" s="40"/>
      <c r="C462" s="40"/>
      <c r="D462" s="53">
        <v>25</v>
      </c>
      <c r="E462" s="54" t="s">
        <v>57</v>
      </c>
      <c r="F462" s="54" t="s">
        <v>58</v>
      </c>
      <c r="G462" s="77">
        <v>34882.6</v>
      </c>
      <c r="H462" s="81"/>
      <c r="I462" s="56">
        <v>8720.65</v>
      </c>
    </row>
    <row r="463" spans="1:9" x14ac:dyDescent="0.25">
      <c r="A463" s="40"/>
      <c r="B463" s="40"/>
      <c r="C463" s="40"/>
      <c r="D463" s="40"/>
      <c r="E463" s="40"/>
      <c r="F463" s="79" t="s">
        <v>238</v>
      </c>
      <c r="G463" s="79"/>
      <c r="H463" s="75">
        <v>43603.25</v>
      </c>
      <c r="I463" s="75"/>
    </row>
    <row r="464" spans="1:9" x14ac:dyDescent="0.25">
      <c r="A464" s="76" t="s">
        <v>614</v>
      </c>
      <c r="B464" s="76"/>
      <c r="C464" s="52" t="s">
        <v>38</v>
      </c>
      <c r="D464" s="78" t="s">
        <v>572</v>
      </c>
      <c r="E464" s="78"/>
      <c r="F464" s="78"/>
      <c r="G464" s="78"/>
      <c r="H464" s="78"/>
      <c r="I464" s="40"/>
    </row>
    <row r="465" spans="1:9" x14ac:dyDescent="0.25">
      <c r="A465" s="40"/>
      <c r="B465" s="76" t="s">
        <v>615</v>
      </c>
      <c r="C465" s="76"/>
      <c r="D465" s="53">
        <v>1</v>
      </c>
      <c r="E465" s="54" t="s">
        <v>38</v>
      </c>
      <c r="F465" s="54" t="s">
        <v>616</v>
      </c>
      <c r="G465" s="77">
        <v>565.63</v>
      </c>
      <c r="H465" s="77"/>
      <c r="I465" s="55">
        <v>565.63</v>
      </c>
    </row>
    <row r="466" spans="1:9" x14ac:dyDescent="0.25">
      <c r="A466" s="40"/>
      <c r="B466" s="76" t="s">
        <v>84</v>
      </c>
      <c r="C466" s="76"/>
      <c r="D466" s="53">
        <v>4</v>
      </c>
      <c r="E466" s="54" t="s">
        <v>67</v>
      </c>
      <c r="F466" s="54" t="s">
        <v>85</v>
      </c>
      <c r="G466" s="77">
        <v>15.3</v>
      </c>
      <c r="H466" s="77"/>
      <c r="I466" s="55">
        <v>61.2</v>
      </c>
    </row>
    <row r="467" spans="1:9" x14ac:dyDescent="0.25">
      <c r="A467" s="40"/>
      <c r="B467" s="76" t="s">
        <v>86</v>
      </c>
      <c r="C467" s="76"/>
      <c r="D467" s="53">
        <v>4</v>
      </c>
      <c r="E467" s="54" t="s">
        <v>67</v>
      </c>
      <c r="F467" s="54" t="s">
        <v>87</v>
      </c>
      <c r="G467" s="77">
        <v>19.059999999999999</v>
      </c>
      <c r="H467" s="77"/>
      <c r="I467" s="55">
        <v>76.239999999999995</v>
      </c>
    </row>
    <row r="468" spans="1:9" ht="16.149999999999999" customHeight="1" x14ac:dyDescent="0.25">
      <c r="A468" s="40"/>
      <c r="B468" s="40"/>
      <c r="C468" s="40"/>
      <c r="D468" s="53">
        <v>25</v>
      </c>
      <c r="E468" s="54" t="s">
        <v>57</v>
      </c>
      <c r="F468" s="54" t="s">
        <v>58</v>
      </c>
      <c r="G468" s="77">
        <v>703.07</v>
      </c>
      <c r="H468" s="81"/>
      <c r="I468" s="56">
        <v>175.77</v>
      </c>
    </row>
    <row r="469" spans="1:9" x14ac:dyDescent="0.25">
      <c r="A469" s="40"/>
      <c r="B469" s="40"/>
      <c r="C469" s="40"/>
      <c r="D469" s="40"/>
      <c r="E469" s="40"/>
      <c r="F469" s="79" t="s">
        <v>238</v>
      </c>
      <c r="G469" s="79"/>
      <c r="H469" s="75">
        <v>878.84</v>
      </c>
      <c r="I469" s="75"/>
    </row>
    <row r="470" spans="1:9" x14ac:dyDescent="0.25">
      <c r="A470" s="76" t="s">
        <v>617</v>
      </c>
      <c r="B470" s="76"/>
      <c r="C470" s="52" t="s">
        <v>42</v>
      </c>
      <c r="D470" s="78" t="s">
        <v>461</v>
      </c>
      <c r="E470" s="78"/>
      <c r="F470" s="78"/>
      <c r="G470" s="78"/>
      <c r="H470" s="78"/>
      <c r="I470" s="40"/>
    </row>
    <row r="471" spans="1:9" x14ac:dyDescent="0.25">
      <c r="A471" s="40"/>
      <c r="B471" s="76" t="s">
        <v>82</v>
      </c>
      <c r="C471" s="76"/>
      <c r="D471" s="53">
        <v>0.1</v>
      </c>
      <c r="E471" s="54" t="s">
        <v>42</v>
      </c>
      <c r="F471" s="54" t="s">
        <v>83</v>
      </c>
      <c r="G471" s="77">
        <v>1.26</v>
      </c>
      <c r="H471" s="77"/>
      <c r="I471" s="55">
        <v>0.13</v>
      </c>
    </row>
    <row r="472" spans="1:9" x14ac:dyDescent="0.25">
      <c r="A472" s="40"/>
      <c r="B472" s="76" t="s">
        <v>537</v>
      </c>
      <c r="C472" s="76"/>
      <c r="D472" s="53">
        <v>1.02</v>
      </c>
      <c r="E472" s="54" t="s">
        <v>42</v>
      </c>
      <c r="F472" s="54" t="s">
        <v>538</v>
      </c>
      <c r="G472" s="77">
        <v>42.3</v>
      </c>
      <c r="H472" s="77"/>
      <c r="I472" s="55">
        <v>43.15</v>
      </c>
    </row>
    <row r="473" spans="1:9" x14ac:dyDescent="0.25">
      <c r="A473" s="40"/>
      <c r="B473" s="76" t="s">
        <v>84</v>
      </c>
      <c r="C473" s="76"/>
      <c r="D473" s="53">
        <v>0.17</v>
      </c>
      <c r="E473" s="54" t="s">
        <v>67</v>
      </c>
      <c r="F473" s="54" t="s">
        <v>85</v>
      </c>
      <c r="G473" s="77">
        <v>15.3</v>
      </c>
      <c r="H473" s="77"/>
      <c r="I473" s="55">
        <v>2.6</v>
      </c>
    </row>
    <row r="474" spans="1:9" ht="16.149999999999999" customHeight="1" x14ac:dyDescent="0.25">
      <c r="A474" s="40"/>
      <c r="B474" s="76" t="s">
        <v>86</v>
      </c>
      <c r="C474" s="76"/>
      <c r="D474" s="53">
        <v>0.17</v>
      </c>
      <c r="E474" s="54" t="s">
        <v>67</v>
      </c>
      <c r="F474" s="54" t="s">
        <v>87</v>
      </c>
      <c r="G474" s="77">
        <v>19.059999999999999</v>
      </c>
      <c r="H474" s="77"/>
      <c r="I474" s="55">
        <v>3.24</v>
      </c>
    </row>
    <row r="475" spans="1:9" x14ac:dyDescent="0.25">
      <c r="A475" s="40"/>
      <c r="B475" s="40"/>
      <c r="C475" s="40"/>
      <c r="D475" s="53">
        <v>25</v>
      </c>
      <c r="E475" s="54" t="s">
        <v>57</v>
      </c>
      <c r="F475" s="54" t="s">
        <v>58</v>
      </c>
      <c r="G475" s="77">
        <v>49.12</v>
      </c>
      <c r="H475" s="81"/>
      <c r="I475" s="56">
        <v>12.28</v>
      </c>
    </row>
    <row r="476" spans="1:9" x14ac:dyDescent="0.25">
      <c r="A476" s="40"/>
      <c r="B476" s="40"/>
      <c r="C476" s="40"/>
      <c r="D476" s="40"/>
      <c r="E476" s="40"/>
      <c r="F476" s="79" t="s">
        <v>249</v>
      </c>
      <c r="G476" s="79"/>
      <c r="H476" s="75">
        <v>61.4</v>
      </c>
      <c r="I476" s="75"/>
    </row>
    <row r="477" spans="1:9" x14ac:dyDescent="0.25">
      <c r="A477" s="76" t="s">
        <v>618</v>
      </c>
      <c r="B477" s="76"/>
      <c r="C477" s="52" t="s">
        <v>38</v>
      </c>
      <c r="D477" s="78" t="s">
        <v>562</v>
      </c>
      <c r="E477" s="78"/>
      <c r="F477" s="78"/>
      <c r="G477" s="78"/>
      <c r="H477" s="78"/>
      <c r="I477" s="40"/>
    </row>
    <row r="478" spans="1:9" x14ac:dyDescent="0.25">
      <c r="A478" s="40"/>
      <c r="B478" s="76" t="s">
        <v>212</v>
      </c>
      <c r="C478" s="76"/>
      <c r="D478" s="53">
        <v>1</v>
      </c>
      <c r="E478" s="54" t="s">
        <v>38</v>
      </c>
      <c r="F478" s="54" t="s">
        <v>138</v>
      </c>
      <c r="G478" s="77">
        <v>9.56</v>
      </c>
      <c r="H478" s="77"/>
      <c r="I478" s="55">
        <v>9.56</v>
      </c>
    </row>
    <row r="479" spans="1:9" x14ac:dyDescent="0.25">
      <c r="A479" s="40"/>
      <c r="B479" s="76" t="s">
        <v>84</v>
      </c>
      <c r="C479" s="76"/>
      <c r="D479" s="53">
        <v>0.3</v>
      </c>
      <c r="E479" s="54" t="s">
        <v>67</v>
      </c>
      <c r="F479" s="54" t="s">
        <v>85</v>
      </c>
      <c r="G479" s="77">
        <v>15.3</v>
      </c>
      <c r="H479" s="77"/>
      <c r="I479" s="55">
        <v>4.59</v>
      </c>
    </row>
    <row r="480" spans="1:9" ht="16.149999999999999" customHeight="1" x14ac:dyDescent="0.25">
      <c r="A480" s="40"/>
      <c r="B480" s="76" t="s">
        <v>86</v>
      </c>
      <c r="C480" s="76"/>
      <c r="D480" s="53">
        <v>0.3</v>
      </c>
      <c r="E480" s="54" t="s">
        <v>67</v>
      </c>
      <c r="F480" s="54" t="s">
        <v>87</v>
      </c>
      <c r="G480" s="77">
        <v>19.059999999999999</v>
      </c>
      <c r="H480" s="77"/>
      <c r="I480" s="55">
        <v>5.72</v>
      </c>
    </row>
    <row r="481" spans="1:9" x14ac:dyDescent="0.25">
      <c r="A481" s="40"/>
      <c r="B481" s="40"/>
      <c r="C481" s="40"/>
      <c r="D481" s="53">
        <v>25</v>
      </c>
      <c r="E481" s="54" t="s">
        <v>57</v>
      </c>
      <c r="F481" s="54" t="s">
        <v>58</v>
      </c>
      <c r="G481" s="77">
        <v>19.87</v>
      </c>
      <c r="H481" s="81"/>
      <c r="I481" s="56">
        <v>4.97</v>
      </c>
    </row>
    <row r="482" spans="1:9" x14ac:dyDescent="0.25">
      <c r="A482" s="40"/>
      <c r="B482" s="40"/>
      <c r="C482" s="40"/>
      <c r="D482" s="40"/>
      <c r="E482" s="40"/>
      <c r="F482" s="79" t="s">
        <v>238</v>
      </c>
      <c r="G482" s="79"/>
      <c r="H482" s="75">
        <v>24.84</v>
      </c>
      <c r="I482" s="75"/>
    </row>
    <row r="483" spans="1:9" x14ac:dyDescent="0.25">
      <c r="A483" s="76" t="s">
        <v>619</v>
      </c>
      <c r="B483" s="76"/>
      <c r="C483" s="52" t="s">
        <v>38</v>
      </c>
      <c r="D483" s="78" t="s">
        <v>139</v>
      </c>
      <c r="E483" s="78"/>
      <c r="F483" s="78"/>
      <c r="G483" s="78"/>
      <c r="H483" s="78"/>
      <c r="I483" s="40"/>
    </row>
    <row r="484" spans="1:9" x14ac:dyDescent="0.25">
      <c r="A484" s="40"/>
      <c r="B484" s="76" t="s">
        <v>213</v>
      </c>
      <c r="C484" s="76"/>
      <c r="D484" s="53">
        <v>1</v>
      </c>
      <c r="E484" s="54" t="s">
        <v>38</v>
      </c>
      <c r="F484" s="54" t="s">
        <v>139</v>
      </c>
      <c r="G484" s="77">
        <v>44</v>
      </c>
      <c r="H484" s="77"/>
      <c r="I484" s="55">
        <v>44</v>
      </c>
    </row>
    <row r="485" spans="1:9" x14ac:dyDescent="0.25">
      <c r="A485" s="40"/>
      <c r="B485" s="76" t="s">
        <v>84</v>
      </c>
      <c r="C485" s="76"/>
      <c r="D485" s="53">
        <v>0.6</v>
      </c>
      <c r="E485" s="54" t="s">
        <v>67</v>
      </c>
      <c r="F485" s="54" t="s">
        <v>85</v>
      </c>
      <c r="G485" s="77">
        <v>15.3</v>
      </c>
      <c r="H485" s="77"/>
      <c r="I485" s="55">
        <v>9.18</v>
      </c>
    </row>
    <row r="486" spans="1:9" ht="16.149999999999999" customHeight="1" x14ac:dyDescent="0.25">
      <c r="A486" s="40"/>
      <c r="B486" s="76" t="s">
        <v>86</v>
      </c>
      <c r="C486" s="76"/>
      <c r="D486" s="53">
        <v>0.6</v>
      </c>
      <c r="E486" s="54" t="s">
        <v>67</v>
      </c>
      <c r="F486" s="54" t="s">
        <v>87</v>
      </c>
      <c r="G486" s="77">
        <v>19.059999999999999</v>
      </c>
      <c r="H486" s="77"/>
      <c r="I486" s="55">
        <v>11.44</v>
      </c>
    </row>
    <row r="487" spans="1:9" x14ac:dyDescent="0.25">
      <c r="A487" s="40"/>
      <c r="B487" s="40"/>
      <c r="C487" s="40"/>
      <c r="D487" s="53">
        <v>25</v>
      </c>
      <c r="E487" s="54" t="s">
        <v>57</v>
      </c>
      <c r="F487" s="54" t="s">
        <v>58</v>
      </c>
      <c r="G487" s="77">
        <v>64.62</v>
      </c>
      <c r="H487" s="81"/>
      <c r="I487" s="56">
        <v>16.16</v>
      </c>
    </row>
    <row r="488" spans="1:9" x14ac:dyDescent="0.25">
      <c r="A488" s="40"/>
      <c r="B488" s="40"/>
      <c r="C488" s="40"/>
      <c r="D488" s="40"/>
      <c r="E488" s="40"/>
      <c r="F488" s="79" t="s">
        <v>238</v>
      </c>
      <c r="G488" s="79"/>
      <c r="H488" s="75">
        <v>80.78</v>
      </c>
      <c r="I488" s="75"/>
    </row>
    <row r="489" spans="1:9" x14ac:dyDescent="0.25">
      <c r="A489" s="76" t="s">
        <v>620</v>
      </c>
      <c r="B489" s="76"/>
      <c r="C489" s="52" t="s">
        <v>38</v>
      </c>
      <c r="D489" s="78" t="s">
        <v>573</v>
      </c>
      <c r="E489" s="78"/>
      <c r="F489" s="78"/>
      <c r="G489" s="78"/>
      <c r="H489" s="78"/>
      <c r="I489" s="40"/>
    </row>
    <row r="490" spans="1:9" x14ac:dyDescent="0.25">
      <c r="A490" s="40"/>
      <c r="B490" s="76" t="s">
        <v>621</v>
      </c>
      <c r="C490" s="76"/>
      <c r="D490" s="53">
        <v>1</v>
      </c>
      <c r="E490" s="54" t="s">
        <v>38</v>
      </c>
      <c r="F490" s="54" t="s">
        <v>573</v>
      </c>
      <c r="G490" s="77">
        <v>58.94</v>
      </c>
      <c r="H490" s="77"/>
      <c r="I490" s="55">
        <v>58.94</v>
      </c>
    </row>
    <row r="491" spans="1:9" x14ac:dyDescent="0.25">
      <c r="A491" s="40"/>
      <c r="B491" s="76" t="s">
        <v>84</v>
      </c>
      <c r="C491" s="76"/>
      <c r="D491" s="53">
        <v>0.9</v>
      </c>
      <c r="E491" s="54" t="s">
        <v>67</v>
      </c>
      <c r="F491" s="54" t="s">
        <v>85</v>
      </c>
      <c r="G491" s="77">
        <v>15.3</v>
      </c>
      <c r="H491" s="77"/>
      <c r="I491" s="55">
        <v>13.77</v>
      </c>
    </row>
    <row r="492" spans="1:9" x14ac:dyDescent="0.25">
      <c r="A492" s="40"/>
      <c r="B492" s="76" t="s">
        <v>86</v>
      </c>
      <c r="C492" s="76"/>
      <c r="D492" s="53">
        <v>0.9</v>
      </c>
      <c r="E492" s="54" t="s">
        <v>67</v>
      </c>
      <c r="F492" s="54" t="s">
        <v>87</v>
      </c>
      <c r="G492" s="77">
        <v>19.059999999999999</v>
      </c>
      <c r="H492" s="77"/>
      <c r="I492" s="55">
        <v>17.149999999999999</v>
      </c>
    </row>
    <row r="493" spans="1:9" x14ac:dyDescent="0.25">
      <c r="A493" s="40"/>
      <c r="B493" s="40"/>
      <c r="C493" s="40"/>
      <c r="D493" s="53">
        <v>25</v>
      </c>
      <c r="E493" s="54" t="s">
        <v>57</v>
      </c>
      <c r="F493" s="54" t="s">
        <v>58</v>
      </c>
      <c r="G493" s="77">
        <v>89.86</v>
      </c>
      <c r="H493" s="81"/>
      <c r="I493" s="56">
        <v>22.47</v>
      </c>
    </row>
    <row r="494" spans="1:9" x14ac:dyDescent="0.25">
      <c r="A494" s="40"/>
      <c r="B494" s="40"/>
      <c r="C494" s="40"/>
      <c r="D494" s="40"/>
      <c r="E494" s="40"/>
      <c r="F494" s="79" t="s">
        <v>238</v>
      </c>
      <c r="G494" s="79"/>
      <c r="H494" s="75">
        <v>112.33</v>
      </c>
      <c r="I494" s="75"/>
    </row>
    <row r="495" spans="1:9" x14ac:dyDescent="0.25">
      <c r="A495" s="76" t="s">
        <v>622</v>
      </c>
      <c r="B495" s="76"/>
      <c r="C495" s="52" t="s">
        <v>52</v>
      </c>
      <c r="D495" s="78" t="s">
        <v>140</v>
      </c>
      <c r="E495" s="78"/>
      <c r="F495" s="78"/>
      <c r="G495" s="78"/>
      <c r="H495" s="78"/>
      <c r="I495" s="40"/>
    </row>
    <row r="496" spans="1:9" ht="16.149999999999999" customHeight="1" x14ac:dyDescent="0.25">
      <c r="A496" s="40"/>
      <c r="B496" s="76" t="s">
        <v>218</v>
      </c>
      <c r="C496" s="76"/>
      <c r="D496" s="53">
        <v>2</v>
      </c>
      <c r="E496" s="54" t="s">
        <v>38</v>
      </c>
      <c r="F496" s="54" t="s">
        <v>219</v>
      </c>
      <c r="G496" s="77">
        <v>0.61</v>
      </c>
      <c r="H496" s="77"/>
      <c r="I496" s="55">
        <v>1.22</v>
      </c>
    </row>
    <row r="497" spans="1:9" x14ac:dyDescent="0.25">
      <c r="A497" s="40"/>
      <c r="B497" s="76" t="s">
        <v>220</v>
      </c>
      <c r="C497" s="76"/>
      <c r="D497" s="53">
        <v>1</v>
      </c>
      <c r="E497" s="54" t="s">
        <v>38</v>
      </c>
      <c r="F497" s="54" t="s">
        <v>221</v>
      </c>
      <c r="G497" s="77">
        <v>1.34</v>
      </c>
      <c r="H497" s="77"/>
      <c r="I497" s="55">
        <v>1.34</v>
      </c>
    </row>
    <row r="498" spans="1:9" x14ac:dyDescent="0.25">
      <c r="A498" s="40"/>
      <c r="B498" s="76" t="s">
        <v>222</v>
      </c>
      <c r="C498" s="76"/>
      <c r="D498" s="53">
        <v>3</v>
      </c>
      <c r="E498" s="54" t="s">
        <v>42</v>
      </c>
      <c r="F498" s="54" t="s">
        <v>413</v>
      </c>
      <c r="G498" s="77">
        <v>2.71</v>
      </c>
      <c r="H498" s="77"/>
      <c r="I498" s="55">
        <v>8.1300000000000008</v>
      </c>
    </row>
    <row r="499" spans="1:9" x14ac:dyDescent="0.25">
      <c r="A499" s="40"/>
      <c r="B499" s="76" t="s">
        <v>214</v>
      </c>
      <c r="C499" s="76"/>
      <c r="D499" s="53">
        <v>2</v>
      </c>
      <c r="E499" s="54" t="s">
        <v>38</v>
      </c>
      <c r="F499" s="54" t="s">
        <v>215</v>
      </c>
      <c r="G499" s="77">
        <v>0.51</v>
      </c>
      <c r="H499" s="77"/>
      <c r="I499" s="55">
        <v>1.02</v>
      </c>
    </row>
    <row r="500" spans="1:9" x14ac:dyDescent="0.25">
      <c r="A500" s="40"/>
      <c r="B500" s="76" t="s">
        <v>216</v>
      </c>
      <c r="C500" s="76"/>
      <c r="D500" s="53">
        <v>9</v>
      </c>
      <c r="E500" s="54" t="s">
        <v>42</v>
      </c>
      <c r="F500" s="54" t="s">
        <v>217</v>
      </c>
      <c r="G500" s="77">
        <v>2.77</v>
      </c>
      <c r="H500" s="77"/>
      <c r="I500" s="55">
        <v>24.93</v>
      </c>
    </row>
    <row r="501" spans="1:9" x14ac:dyDescent="0.25">
      <c r="A501" s="40"/>
      <c r="B501" s="76" t="s">
        <v>84</v>
      </c>
      <c r="C501" s="76"/>
      <c r="D501" s="53">
        <v>5</v>
      </c>
      <c r="E501" s="54" t="s">
        <v>67</v>
      </c>
      <c r="F501" s="54" t="s">
        <v>85</v>
      </c>
      <c r="G501" s="77">
        <v>15.3</v>
      </c>
      <c r="H501" s="77"/>
      <c r="I501" s="55">
        <v>76.5</v>
      </c>
    </row>
    <row r="502" spans="1:9" x14ac:dyDescent="0.25">
      <c r="A502" s="40"/>
      <c r="B502" s="76" t="s">
        <v>86</v>
      </c>
      <c r="C502" s="76"/>
      <c r="D502" s="53">
        <v>5</v>
      </c>
      <c r="E502" s="54" t="s">
        <v>67</v>
      </c>
      <c r="F502" s="54" t="s">
        <v>87</v>
      </c>
      <c r="G502" s="77">
        <v>19.059999999999999</v>
      </c>
      <c r="H502" s="77"/>
      <c r="I502" s="55">
        <v>95.3</v>
      </c>
    </row>
    <row r="503" spans="1:9" x14ac:dyDescent="0.25">
      <c r="A503" s="40"/>
      <c r="B503" s="40"/>
      <c r="C503" s="40"/>
      <c r="D503" s="53">
        <v>25</v>
      </c>
      <c r="E503" s="54" t="s">
        <v>57</v>
      </c>
      <c r="F503" s="54" t="s">
        <v>58</v>
      </c>
      <c r="G503" s="77">
        <v>208.44</v>
      </c>
      <c r="H503" s="81"/>
      <c r="I503" s="56">
        <v>52.11</v>
      </c>
    </row>
    <row r="504" spans="1:9" x14ac:dyDescent="0.25">
      <c r="A504" s="40"/>
      <c r="B504" s="40"/>
      <c r="C504" s="40"/>
      <c r="D504" s="40"/>
      <c r="E504" s="40"/>
      <c r="F504" s="79" t="s">
        <v>258</v>
      </c>
      <c r="G504" s="79"/>
      <c r="H504" s="75">
        <v>260.55</v>
      </c>
      <c r="I504" s="75"/>
    </row>
    <row r="505" spans="1:9" ht="16.149999999999999" customHeight="1" x14ac:dyDescent="0.25">
      <c r="A505" s="76" t="s">
        <v>623</v>
      </c>
      <c r="B505" s="76"/>
      <c r="C505" s="52" t="s">
        <v>52</v>
      </c>
      <c r="D505" s="78" t="s">
        <v>53</v>
      </c>
      <c r="E505" s="78"/>
      <c r="F505" s="78"/>
      <c r="G505" s="78"/>
      <c r="H505" s="78"/>
      <c r="I505" s="40"/>
    </row>
    <row r="506" spans="1:9" x14ac:dyDescent="0.25">
      <c r="A506" s="40"/>
      <c r="B506" s="76" t="s">
        <v>91</v>
      </c>
      <c r="C506" s="76"/>
      <c r="D506" s="53">
        <v>9</v>
      </c>
      <c r="E506" s="54" t="s">
        <v>42</v>
      </c>
      <c r="F506" s="54" t="s">
        <v>92</v>
      </c>
      <c r="G506" s="77">
        <v>5.53</v>
      </c>
      <c r="H506" s="77"/>
      <c r="I506" s="55">
        <v>49.77</v>
      </c>
    </row>
    <row r="507" spans="1:9" x14ac:dyDescent="0.25">
      <c r="A507" s="40"/>
      <c r="B507" s="76" t="s">
        <v>93</v>
      </c>
      <c r="C507" s="76"/>
      <c r="D507" s="53">
        <v>4</v>
      </c>
      <c r="E507" s="54" t="s">
        <v>38</v>
      </c>
      <c r="F507" s="54" t="s">
        <v>94</v>
      </c>
      <c r="G507" s="77">
        <v>1.89</v>
      </c>
      <c r="H507" s="77"/>
      <c r="I507" s="55">
        <v>7.56</v>
      </c>
    </row>
    <row r="508" spans="1:9" x14ac:dyDescent="0.25">
      <c r="A508" s="40"/>
      <c r="B508" s="76" t="s">
        <v>88</v>
      </c>
      <c r="C508" s="76"/>
      <c r="D508" s="53">
        <v>3</v>
      </c>
      <c r="E508" s="54" t="s">
        <v>42</v>
      </c>
      <c r="F508" s="54" t="s">
        <v>411</v>
      </c>
      <c r="G508" s="77">
        <v>5.3</v>
      </c>
      <c r="H508" s="77"/>
      <c r="I508" s="55">
        <v>15.9</v>
      </c>
    </row>
    <row r="509" spans="1:9" x14ac:dyDescent="0.25">
      <c r="A509" s="40"/>
      <c r="B509" s="76" t="s">
        <v>89</v>
      </c>
      <c r="C509" s="76"/>
      <c r="D509" s="53">
        <v>1</v>
      </c>
      <c r="E509" s="54" t="s">
        <v>38</v>
      </c>
      <c r="F509" s="54" t="s">
        <v>90</v>
      </c>
      <c r="G509" s="77">
        <v>52.65</v>
      </c>
      <c r="H509" s="77"/>
      <c r="I509" s="55">
        <v>52.65</v>
      </c>
    </row>
    <row r="510" spans="1:9" x14ac:dyDescent="0.25">
      <c r="A510" s="40"/>
      <c r="B510" s="76" t="s">
        <v>95</v>
      </c>
      <c r="C510" s="76"/>
      <c r="D510" s="53">
        <v>9</v>
      </c>
      <c r="E510" s="54" t="s">
        <v>67</v>
      </c>
      <c r="F510" s="54" t="s">
        <v>96</v>
      </c>
      <c r="G510" s="77">
        <v>15.35</v>
      </c>
      <c r="H510" s="77"/>
      <c r="I510" s="55">
        <v>138.15</v>
      </c>
    </row>
    <row r="511" spans="1:9" ht="16.149999999999999" customHeight="1" x14ac:dyDescent="0.25">
      <c r="A511" s="40"/>
      <c r="B511" s="76" t="s">
        <v>86</v>
      </c>
      <c r="C511" s="76"/>
      <c r="D511" s="53">
        <v>9</v>
      </c>
      <c r="E511" s="54" t="s">
        <v>67</v>
      </c>
      <c r="F511" s="54" t="s">
        <v>87</v>
      </c>
      <c r="G511" s="77">
        <v>19.059999999999999</v>
      </c>
      <c r="H511" s="77"/>
      <c r="I511" s="55">
        <v>171.54</v>
      </c>
    </row>
    <row r="512" spans="1:9" x14ac:dyDescent="0.25">
      <c r="A512" s="40"/>
      <c r="B512" s="40"/>
      <c r="C512" s="40"/>
      <c r="D512" s="53">
        <v>25</v>
      </c>
      <c r="E512" s="54" t="s">
        <v>57</v>
      </c>
      <c r="F512" s="54" t="s">
        <v>58</v>
      </c>
      <c r="G512" s="77">
        <v>435.57</v>
      </c>
      <c r="H512" s="81"/>
      <c r="I512" s="56">
        <v>108.89</v>
      </c>
    </row>
    <row r="513" spans="1:9" x14ac:dyDescent="0.25">
      <c r="A513" s="40"/>
      <c r="B513" s="40"/>
      <c r="C513" s="40"/>
      <c r="D513" s="40"/>
      <c r="E513" s="40"/>
      <c r="F513" s="79" t="s">
        <v>258</v>
      </c>
      <c r="G513" s="79"/>
      <c r="H513" s="75">
        <v>544.46</v>
      </c>
      <c r="I513" s="75"/>
    </row>
    <row r="514" spans="1:9" x14ac:dyDescent="0.25">
      <c r="A514" s="76" t="s">
        <v>624</v>
      </c>
      <c r="B514" s="76"/>
      <c r="C514" s="52" t="s">
        <v>38</v>
      </c>
      <c r="D514" s="78" t="s">
        <v>313</v>
      </c>
      <c r="E514" s="78"/>
      <c r="F514" s="78"/>
      <c r="G514" s="78"/>
      <c r="H514" s="78"/>
      <c r="I514" s="40"/>
    </row>
    <row r="515" spans="1:9" x14ac:dyDescent="0.25">
      <c r="A515" s="40"/>
      <c r="B515" s="76" t="s">
        <v>404</v>
      </c>
      <c r="C515" s="76"/>
      <c r="D515" s="53">
        <v>1</v>
      </c>
      <c r="E515" s="54" t="s">
        <v>38</v>
      </c>
      <c r="F515" s="54" t="s">
        <v>313</v>
      </c>
      <c r="G515" s="77">
        <v>6.1</v>
      </c>
      <c r="H515" s="77"/>
      <c r="I515" s="55">
        <v>6.1</v>
      </c>
    </row>
    <row r="516" spans="1:9" x14ac:dyDescent="0.25">
      <c r="A516" s="40"/>
      <c r="B516" s="76" t="s">
        <v>84</v>
      </c>
      <c r="C516" s="76"/>
      <c r="D516" s="53">
        <v>0.21</v>
      </c>
      <c r="E516" s="54" t="s">
        <v>67</v>
      </c>
      <c r="F516" s="54" t="s">
        <v>85</v>
      </c>
      <c r="G516" s="77">
        <v>15.3</v>
      </c>
      <c r="H516" s="77"/>
      <c r="I516" s="55">
        <v>3.21</v>
      </c>
    </row>
    <row r="517" spans="1:9" ht="16.149999999999999" customHeight="1" x14ac:dyDescent="0.25">
      <c r="A517" s="40"/>
      <c r="B517" s="76" t="s">
        <v>86</v>
      </c>
      <c r="C517" s="76"/>
      <c r="D517" s="53">
        <v>0.21</v>
      </c>
      <c r="E517" s="54" t="s">
        <v>67</v>
      </c>
      <c r="F517" s="54" t="s">
        <v>87</v>
      </c>
      <c r="G517" s="77">
        <v>19.059999999999999</v>
      </c>
      <c r="H517" s="77"/>
      <c r="I517" s="55">
        <v>4</v>
      </c>
    </row>
    <row r="518" spans="1:9" x14ac:dyDescent="0.25">
      <c r="A518" s="40"/>
      <c r="B518" s="40"/>
      <c r="C518" s="40"/>
      <c r="D518" s="53">
        <v>25</v>
      </c>
      <c r="E518" s="54" t="s">
        <v>57</v>
      </c>
      <c r="F518" s="54" t="s">
        <v>58</v>
      </c>
      <c r="G518" s="77">
        <v>13.31</v>
      </c>
      <c r="H518" s="81"/>
      <c r="I518" s="56">
        <v>3.33</v>
      </c>
    </row>
    <row r="519" spans="1:9" x14ac:dyDescent="0.25">
      <c r="A519" s="40"/>
      <c r="B519" s="40"/>
      <c r="C519" s="40"/>
      <c r="D519" s="40"/>
      <c r="E519" s="40"/>
      <c r="F519" s="79" t="s">
        <v>238</v>
      </c>
      <c r="G519" s="79"/>
      <c r="H519" s="75">
        <v>16.64</v>
      </c>
      <c r="I519" s="75"/>
    </row>
    <row r="520" spans="1:9" x14ac:dyDescent="0.25">
      <c r="A520" s="76" t="s">
        <v>625</v>
      </c>
      <c r="B520" s="76"/>
      <c r="C520" s="52" t="s">
        <v>38</v>
      </c>
      <c r="D520" s="78" t="s">
        <v>574</v>
      </c>
      <c r="E520" s="78"/>
      <c r="F520" s="78"/>
      <c r="G520" s="78"/>
      <c r="H520" s="78"/>
      <c r="I520" s="40"/>
    </row>
    <row r="521" spans="1:9" x14ac:dyDescent="0.25">
      <c r="A521" s="40"/>
      <c r="B521" s="76" t="s">
        <v>626</v>
      </c>
      <c r="C521" s="76"/>
      <c r="D521" s="53">
        <v>1</v>
      </c>
      <c r="E521" s="54" t="s">
        <v>38</v>
      </c>
      <c r="F521" s="54" t="s">
        <v>574</v>
      </c>
      <c r="G521" s="77">
        <v>13.91</v>
      </c>
      <c r="H521" s="77"/>
      <c r="I521" s="55">
        <v>13.91</v>
      </c>
    </row>
    <row r="522" spans="1:9" x14ac:dyDescent="0.25">
      <c r="A522" s="40"/>
      <c r="B522" s="76" t="s">
        <v>84</v>
      </c>
      <c r="C522" s="76"/>
      <c r="D522" s="53">
        <v>0.37</v>
      </c>
      <c r="E522" s="54" t="s">
        <v>67</v>
      </c>
      <c r="F522" s="54" t="s">
        <v>85</v>
      </c>
      <c r="G522" s="77">
        <v>15.3</v>
      </c>
      <c r="H522" s="77"/>
      <c r="I522" s="55">
        <v>5.66</v>
      </c>
    </row>
    <row r="523" spans="1:9" ht="16.149999999999999" customHeight="1" x14ac:dyDescent="0.25">
      <c r="A523" s="40"/>
      <c r="B523" s="76" t="s">
        <v>86</v>
      </c>
      <c r="C523" s="76"/>
      <c r="D523" s="53">
        <v>0.37</v>
      </c>
      <c r="E523" s="54" t="s">
        <v>67</v>
      </c>
      <c r="F523" s="54" t="s">
        <v>87</v>
      </c>
      <c r="G523" s="77">
        <v>19.059999999999999</v>
      </c>
      <c r="H523" s="77"/>
      <c r="I523" s="55">
        <v>7.05</v>
      </c>
    </row>
    <row r="524" spans="1:9" x14ac:dyDescent="0.25">
      <c r="A524" s="40"/>
      <c r="B524" s="40"/>
      <c r="C524" s="40"/>
      <c r="D524" s="53">
        <v>25</v>
      </c>
      <c r="E524" s="54" t="s">
        <v>57</v>
      </c>
      <c r="F524" s="54" t="s">
        <v>58</v>
      </c>
      <c r="G524" s="77">
        <v>26.62</v>
      </c>
      <c r="H524" s="81"/>
      <c r="I524" s="56">
        <v>6.66</v>
      </c>
    </row>
    <row r="525" spans="1:9" x14ac:dyDescent="0.25">
      <c r="A525" s="40"/>
      <c r="B525" s="40"/>
      <c r="C525" s="40"/>
      <c r="D525" s="40"/>
      <c r="E525" s="40"/>
      <c r="F525" s="79" t="s">
        <v>238</v>
      </c>
      <c r="G525" s="79"/>
      <c r="H525" s="75">
        <v>33.28</v>
      </c>
      <c r="I525" s="75"/>
    </row>
    <row r="526" spans="1:9" x14ac:dyDescent="0.25">
      <c r="A526" s="76" t="s">
        <v>627</v>
      </c>
      <c r="B526" s="76"/>
      <c r="C526" s="52" t="s">
        <v>38</v>
      </c>
      <c r="D526" s="78" t="s">
        <v>315</v>
      </c>
      <c r="E526" s="78"/>
      <c r="F526" s="78"/>
      <c r="G526" s="78"/>
      <c r="H526" s="78"/>
      <c r="I526" s="40"/>
    </row>
    <row r="527" spans="1:9" x14ac:dyDescent="0.25">
      <c r="A527" s="40"/>
      <c r="B527" s="76" t="s">
        <v>409</v>
      </c>
      <c r="C527" s="76"/>
      <c r="D527" s="53">
        <v>1</v>
      </c>
      <c r="E527" s="54" t="s">
        <v>38</v>
      </c>
      <c r="F527" s="54" t="s">
        <v>315</v>
      </c>
      <c r="G527" s="77">
        <v>8</v>
      </c>
      <c r="H527" s="77"/>
      <c r="I527" s="55">
        <v>8</v>
      </c>
    </row>
    <row r="528" spans="1:9" x14ac:dyDescent="0.25">
      <c r="A528" s="40"/>
      <c r="B528" s="76" t="s">
        <v>84</v>
      </c>
      <c r="C528" s="76"/>
      <c r="D528" s="53">
        <v>0.28999999999999998</v>
      </c>
      <c r="E528" s="54" t="s">
        <v>67</v>
      </c>
      <c r="F528" s="54" t="s">
        <v>85</v>
      </c>
      <c r="G528" s="77">
        <v>15.3</v>
      </c>
      <c r="H528" s="77"/>
      <c r="I528" s="55">
        <v>4.4400000000000004</v>
      </c>
    </row>
    <row r="529" spans="1:9" ht="16.149999999999999" customHeight="1" x14ac:dyDescent="0.25">
      <c r="A529" s="40"/>
      <c r="B529" s="76" t="s">
        <v>86</v>
      </c>
      <c r="C529" s="76"/>
      <c r="D529" s="53">
        <v>0.28999999999999998</v>
      </c>
      <c r="E529" s="54" t="s">
        <v>67</v>
      </c>
      <c r="F529" s="54" t="s">
        <v>87</v>
      </c>
      <c r="G529" s="77">
        <v>19.059999999999999</v>
      </c>
      <c r="H529" s="77"/>
      <c r="I529" s="55">
        <v>5.53</v>
      </c>
    </row>
    <row r="530" spans="1:9" ht="16.149999999999999" customHeight="1" x14ac:dyDescent="0.25">
      <c r="A530" s="40"/>
      <c r="B530" s="40"/>
      <c r="C530" s="40"/>
      <c r="D530" s="53">
        <v>25</v>
      </c>
      <c r="E530" s="54" t="s">
        <v>57</v>
      </c>
      <c r="F530" s="54" t="s">
        <v>58</v>
      </c>
      <c r="G530" s="77">
        <v>17.97</v>
      </c>
      <c r="H530" s="81"/>
      <c r="I530" s="56">
        <v>4.49</v>
      </c>
    </row>
    <row r="531" spans="1:9" x14ac:dyDescent="0.25">
      <c r="A531" s="40"/>
      <c r="B531" s="40"/>
      <c r="C531" s="40"/>
      <c r="D531" s="40"/>
      <c r="E531" s="40"/>
      <c r="F531" s="79" t="s">
        <v>238</v>
      </c>
      <c r="G531" s="79"/>
      <c r="H531" s="75">
        <v>22.46</v>
      </c>
      <c r="I531" s="75"/>
    </row>
    <row r="532" spans="1:9" x14ac:dyDescent="0.25">
      <c r="A532" s="76" t="s">
        <v>628</v>
      </c>
      <c r="B532" s="76"/>
      <c r="C532" s="52" t="s">
        <v>38</v>
      </c>
      <c r="D532" s="78" t="s">
        <v>237</v>
      </c>
      <c r="E532" s="78"/>
      <c r="F532" s="78"/>
      <c r="G532" s="78"/>
      <c r="H532" s="78"/>
      <c r="I532" s="40"/>
    </row>
    <row r="533" spans="1:9" x14ac:dyDescent="0.25">
      <c r="A533" s="40"/>
      <c r="B533" s="76" t="s">
        <v>259</v>
      </c>
      <c r="C533" s="76"/>
      <c r="D533" s="53">
        <v>1</v>
      </c>
      <c r="E533" s="54" t="s">
        <v>38</v>
      </c>
      <c r="F533" s="54" t="s">
        <v>260</v>
      </c>
      <c r="G533" s="77">
        <v>25</v>
      </c>
      <c r="H533" s="77"/>
      <c r="I533" s="55">
        <v>25</v>
      </c>
    </row>
    <row r="534" spans="1:9" x14ac:dyDescent="0.25">
      <c r="A534" s="40"/>
      <c r="B534" s="76" t="s">
        <v>84</v>
      </c>
      <c r="C534" s="76"/>
      <c r="D534" s="53">
        <v>0.03</v>
      </c>
      <c r="E534" s="54" t="s">
        <v>67</v>
      </c>
      <c r="F534" s="54" t="s">
        <v>85</v>
      </c>
      <c r="G534" s="77">
        <v>15.3</v>
      </c>
      <c r="H534" s="77"/>
      <c r="I534" s="55">
        <v>0.46</v>
      </c>
    </row>
    <row r="535" spans="1:9" x14ac:dyDescent="0.25">
      <c r="A535" s="40"/>
      <c r="B535" s="76" t="s">
        <v>86</v>
      </c>
      <c r="C535" s="76"/>
      <c r="D535" s="53">
        <v>0.06</v>
      </c>
      <c r="E535" s="54" t="s">
        <v>67</v>
      </c>
      <c r="F535" s="54" t="s">
        <v>87</v>
      </c>
      <c r="G535" s="77">
        <v>19.059999999999999</v>
      </c>
      <c r="H535" s="77"/>
      <c r="I535" s="55">
        <v>1.1399999999999999</v>
      </c>
    </row>
    <row r="536" spans="1:9" x14ac:dyDescent="0.25">
      <c r="A536" s="40"/>
      <c r="B536" s="40"/>
      <c r="C536" s="40"/>
      <c r="D536" s="53">
        <v>25</v>
      </c>
      <c r="E536" s="54" t="s">
        <v>57</v>
      </c>
      <c r="F536" s="54" t="s">
        <v>58</v>
      </c>
      <c r="G536" s="77">
        <v>26.6</v>
      </c>
      <c r="H536" s="81"/>
      <c r="I536" s="56">
        <v>6.65</v>
      </c>
    </row>
    <row r="537" spans="1:9" x14ac:dyDescent="0.25">
      <c r="A537" s="40"/>
      <c r="B537" s="40"/>
      <c r="C537" s="40"/>
      <c r="D537" s="40"/>
      <c r="E537" s="40"/>
      <c r="F537" s="79" t="s">
        <v>238</v>
      </c>
      <c r="G537" s="79"/>
      <c r="H537" s="75">
        <v>33.25</v>
      </c>
      <c r="I537" s="75"/>
    </row>
    <row r="538" spans="1:9" x14ac:dyDescent="0.25">
      <c r="A538" s="40"/>
      <c r="B538" s="40"/>
      <c r="C538" s="40"/>
      <c r="D538" s="79" t="s">
        <v>629</v>
      </c>
      <c r="E538" s="79"/>
      <c r="F538" s="79"/>
      <c r="G538" s="79"/>
      <c r="H538" s="79"/>
      <c r="I538" s="40"/>
    </row>
    <row r="539" spans="1:9" x14ac:dyDescent="0.25">
      <c r="A539" s="76" t="s">
        <v>630</v>
      </c>
      <c r="B539" s="76"/>
      <c r="C539" s="52" t="s">
        <v>37</v>
      </c>
      <c r="D539" s="78" t="s">
        <v>655</v>
      </c>
      <c r="E539" s="78"/>
      <c r="F539" s="78"/>
      <c r="G539" s="78"/>
      <c r="H539" s="78"/>
      <c r="I539" s="40"/>
    </row>
    <row r="540" spans="1:9" ht="16.149999999999999" customHeight="1" x14ac:dyDescent="0.25">
      <c r="A540" s="40"/>
      <c r="B540" s="76" t="s">
        <v>445</v>
      </c>
      <c r="C540" s="76"/>
      <c r="D540" s="53">
        <v>1.4</v>
      </c>
      <c r="E540" s="54" t="s">
        <v>38</v>
      </c>
      <c r="F540" s="54" t="s">
        <v>446</v>
      </c>
      <c r="G540" s="77">
        <v>2.3199999999999998</v>
      </c>
      <c r="H540" s="77"/>
      <c r="I540" s="55">
        <v>3.25</v>
      </c>
    </row>
    <row r="541" spans="1:9" x14ac:dyDescent="0.25">
      <c r="A541" s="40"/>
      <c r="B541" s="76" t="s">
        <v>447</v>
      </c>
      <c r="C541" s="76"/>
      <c r="D541" s="53">
        <v>0.83</v>
      </c>
      <c r="E541" s="54" t="s">
        <v>38</v>
      </c>
      <c r="F541" s="54" t="s">
        <v>448</v>
      </c>
      <c r="G541" s="77">
        <v>32.5</v>
      </c>
      <c r="H541" s="77"/>
      <c r="I541" s="55">
        <v>26.98</v>
      </c>
    </row>
    <row r="542" spans="1:9" x14ac:dyDescent="0.25">
      <c r="A542" s="40"/>
      <c r="B542" s="76" t="s">
        <v>162</v>
      </c>
      <c r="C542" s="76"/>
      <c r="D542" s="53">
        <v>1.4</v>
      </c>
      <c r="E542" s="54" t="s">
        <v>38</v>
      </c>
      <c r="F542" s="54" t="s">
        <v>163</v>
      </c>
      <c r="G542" s="77">
        <v>1.43</v>
      </c>
      <c r="H542" s="77"/>
      <c r="I542" s="55">
        <v>2</v>
      </c>
    </row>
    <row r="543" spans="1:9" x14ac:dyDescent="0.25">
      <c r="A543" s="40"/>
      <c r="B543" s="76" t="s">
        <v>152</v>
      </c>
      <c r="C543" s="76"/>
      <c r="D543" s="53">
        <v>1.4</v>
      </c>
      <c r="E543" s="54" t="s">
        <v>38</v>
      </c>
      <c r="F543" s="54" t="s">
        <v>153</v>
      </c>
      <c r="G543" s="77">
        <v>0.65</v>
      </c>
      <c r="H543" s="77"/>
      <c r="I543" s="55">
        <v>0.91</v>
      </c>
    </row>
    <row r="544" spans="1:9" ht="16.149999999999999" customHeight="1" x14ac:dyDescent="0.25">
      <c r="A544" s="40"/>
      <c r="B544" s="76" t="s">
        <v>144</v>
      </c>
      <c r="C544" s="76"/>
      <c r="D544" s="53">
        <v>0.01</v>
      </c>
      <c r="E544" s="54" t="s">
        <v>41</v>
      </c>
      <c r="F544" s="54" t="s">
        <v>145</v>
      </c>
      <c r="G544" s="77">
        <v>12.5</v>
      </c>
      <c r="H544" s="77"/>
      <c r="I544" s="55">
        <v>0.13</v>
      </c>
    </row>
    <row r="545" spans="1:9" x14ac:dyDescent="0.25">
      <c r="A545" s="40"/>
      <c r="B545" s="76" t="s">
        <v>71</v>
      </c>
      <c r="C545" s="76"/>
      <c r="D545" s="53">
        <v>0.5</v>
      </c>
      <c r="E545" s="54" t="s">
        <v>67</v>
      </c>
      <c r="F545" s="54" t="s">
        <v>72</v>
      </c>
      <c r="G545" s="77">
        <v>15.08</v>
      </c>
      <c r="H545" s="77"/>
      <c r="I545" s="55">
        <v>7.54</v>
      </c>
    </row>
    <row r="546" spans="1:9" x14ac:dyDescent="0.25">
      <c r="A546" s="40"/>
      <c r="B546" s="76" t="s">
        <v>186</v>
      </c>
      <c r="C546" s="76"/>
      <c r="D546" s="53">
        <v>0.5</v>
      </c>
      <c r="E546" s="54" t="s">
        <v>67</v>
      </c>
      <c r="F546" s="54" t="s">
        <v>121</v>
      </c>
      <c r="G546" s="77">
        <v>18.71</v>
      </c>
      <c r="H546" s="77"/>
      <c r="I546" s="55">
        <v>9.36</v>
      </c>
    </row>
    <row r="547" spans="1:9" x14ac:dyDescent="0.25">
      <c r="A547" s="40"/>
      <c r="B547" s="40"/>
      <c r="C547" s="40"/>
      <c r="D547" s="53">
        <v>25</v>
      </c>
      <c r="E547" s="54" t="s">
        <v>57</v>
      </c>
      <c r="F547" s="54" t="s">
        <v>58</v>
      </c>
      <c r="G547" s="77">
        <v>50.17</v>
      </c>
      <c r="H547" s="81"/>
      <c r="I547" s="56">
        <v>12.54</v>
      </c>
    </row>
    <row r="548" spans="1:9" x14ac:dyDescent="0.25">
      <c r="A548" s="40"/>
      <c r="B548" s="40"/>
      <c r="C548" s="40"/>
      <c r="D548" s="40"/>
      <c r="E548" s="40"/>
      <c r="F548" s="79" t="s">
        <v>59</v>
      </c>
      <c r="G548" s="79"/>
      <c r="H548" s="75">
        <v>62.71</v>
      </c>
      <c r="I548" s="75"/>
    </row>
    <row r="549" spans="1:9" x14ac:dyDescent="0.25">
      <c r="A549" s="76" t="s">
        <v>631</v>
      </c>
      <c r="B549" s="76"/>
      <c r="C549" s="52" t="s">
        <v>52</v>
      </c>
      <c r="D549" s="78" t="s">
        <v>544</v>
      </c>
      <c r="E549" s="78"/>
      <c r="F549" s="78"/>
      <c r="G549" s="78"/>
      <c r="H549" s="78"/>
      <c r="I549" s="40"/>
    </row>
    <row r="550" spans="1:9" ht="16.149999999999999" customHeight="1" x14ac:dyDescent="0.25">
      <c r="A550" s="40"/>
      <c r="B550" s="76" t="s">
        <v>565</v>
      </c>
      <c r="C550" s="76"/>
      <c r="D550" s="53">
        <v>0.4</v>
      </c>
      <c r="E550" s="54" t="s">
        <v>52</v>
      </c>
      <c r="F550" s="54" t="s">
        <v>566</v>
      </c>
      <c r="G550" s="77">
        <v>337.88</v>
      </c>
      <c r="H550" s="77"/>
      <c r="I550" s="55">
        <v>135.15</v>
      </c>
    </row>
    <row r="551" spans="1:9" x14ac:dyDescent="0.25">
      <c r="A551" s="40"/>
      <c r="B551" s="40"/>
      <c r="C551" s="40"/>
      <c r="D551" s="53">
        <v>25</v>
      </c>
      <c r="E551" s="54" t="s">
        <v>57</v>
      </c>
      <c r="F551" s="54" t="s">
        <v>58</v>
      </c>
      <c r="G551" s="77">
        <v>135.15</v>
      </c>
      <c r="H551" s="81"/>
      <c r="I551" s="56">
        <v>33.79</v>
      </c>
    </row>
    <row r="552" spans="1:9" x14ac:dyDescent="0.25">
      <c r="A552" s="40"/>
      <c r="B552" s="40"/>
      <c r="C552" s="40"/>
      <c r="D552" s="40"/>
      <c r="E552" s="40"/>
      <c r="F552" s="79" t="s">
        <v>258</v>
      </c>
      <c r="G552" s="79"/>
      <c r="H552" s="75">
        <v>168.94</v>
      </c>
      <c r="I552" s="75"/>
    </row>
    <row r="553" spans="1:9" x14ac:dyDescent="0.25">
      <c r="A553" s="76" t="s">
        <v>632</v>
      </c>
      <c r="B553" s="76"/>
      <c r="C553" s="52" t="s">
        <v>38</v>
      </c>
      <c r="D553" s="78" t="s">
        <v>545</v>
      </c>
      <c r="E553" s="78"/>
      <c r="F553" s="78"/>
      <c r="G553" s="78"/>
      <c r="H553" s="78"/>
      <c r="I553" s="40"/>
    </row>
    <row r="554" spans="1:9" x14ac:dyDescent="0.25">
      <c r="A554" s="40"/>
      <c r="B554" s="76" t="s">
        <v>567</v>
      </c>
      <c r="C554" s="76"/>
      <c r="D554" s="53">
        <v>1</v>
      </c>
      <c r="E554" s="54" t="s">
        <v>38</v>
      </c>
      <c r="F554" s="54" t="s">
        <v>545</v>
      </c>
      <c r="G554" s="77">
        <v>230</v>
      </c>
      <c r="H554" s="77"/>
      <c r="I554" s="55">
        <v>230</v>
      </c>
    </row>
    <row r="555" spans="1:9" x14ac:dyDescent="0.25">
      <c r="A555" s="40"/>
      <c r="B555" s="76" t="s">
        <v>77</v>
      </c>
      <c r="C555" s="76"/>
      <c r="D555" s="53">
        <v>0.8</v>
      </c>
      <c r="E555" s="54" t="s">
        <v>67</v>
      </c>
      <c r="F555" s="54" t="s">
        <v>78</v>
      </c>
      <c r="G555" s="77">
        <v>15.15</v>
      </c>
      <c r="H555" s="77"/>
      <c r="I555" s="55">
        <v>12.12</v>
      </c>
    </row>
    <row r="556" spans="1:9" x14ac:dyDescent="0.25">
      <c r="A556" s="40"/>
      <c r="B556" s="76" t="s">
        <v>73</v>
      </c>
      <c r="C556" s="76"/>
      <c r="D556" s="53">
        <v>0.8</v>
      </c>
      <c r="E556" s="54" t="s">
        <v>67</v>
      </c>
      <c r="F556" s="54" t="s">
        <v>74</v>
      </c>
      <c r="G556" s="77">
        <v>18.91</v>
      </c>
      <c r="H556" s="77"/>
      <c r="I556" s="55">
        <v>15.13</v>
      </c>
    </row>
    <row r="557" spans="1:9" x14ac:dyDescent="0.25">
      <c r="A557" s="40"/>
      <c r="B557" s="40"/>
      <c r="C557" s="40"/>
      <c r="D557" s="53">
        <v>25</v>
      </c>
      <c r="E557" s="54" t="s">
        <v>57</v>
      </c>
      <c r="F557" s="54" t="s">
        <v>58</v>
      </c>
      <c r="G557" s="77">
        <v>257.25</v>
      </c>
      <c r="H557" s="81"/>
      <c r="I557" s="56">
        <v>64.31</v>
      </c>
    </row>
    <row r="558" spans="1:9" x14ac:dyDescent="0.25">
      <c r="A558" s="40"/>
      <c r="B558" s="40"/>
      <c r="C558" s="40"/>
      <c r="D558" s="40"/>
      <c r="E558" s="40"/>
      <c r="F558" s="79" t="s">
        <v>238</v>
      </c>
      <c r="G558" s="79"/>
      <c r="H558" s="75">
        <v>321.56</v>
      </c>
      <c r="I558" s="75"/>
    </row>
    <row r="559" spans="1:9" ht="16.149999999999999" customHeight="1" x14ac:dyDescent="0.25">
      <c r="A559" s="76" t="s">
        <v>633</v>
      </c>
      <c r="B559" s="76"/>
      <c r="C559" s="52" t="s">
        <v>38</v>
      </c>
      <c r="D559" s="78" t="s">
        <v>576</v>
      </c>
      <c r="E559" s="78"/>
      <c r="F559" s="78"/>
      <c r="G559" s="78"/>
      <c r="H559" s="78"/>
      <c r="I559" s="40"/>
    </row>
    <row r="560" spans="1:9" x14ac:dyDescent="0.25">
      <c r="A560" s="40"/>
      <c r="B560" s="76" t="s">
        <v>634</v>
      </c>
      <c r="C560" s="76"/>
      <c r="D560" s="53">
        <v>0.5</v>
      </c>
      <c r="E560" s="54" t="s">
        <v>42</v>
      </c>
      <c r="F560" s="54" t="s">
        <v>635</v>
      </c>
      <c r="G560" s="77">
        <v>0.21</v>
      </c>
      <c r="H560" s="77"/>
      <c r="I560" s="55">
        <v>0.11</v>
      </c>
    </row>
    <row r="561" spans="1:9" x14ac:dyDescent="0.25">
      <c r="A561" s="40"/>
      <c r="B561" s="76" t="s">
        <v>636</v>
      </c>
      <c r="C561" s="76"/>
      <c r="D561" s="53">
        <v>1</v>
      </c>
      <c r="E561" s="54" t="s">
        <v>38</v>
      </c>
      <c r="F561" s="54" t="s">
        <v>637</v>
      </c>
      <c r="G561" s="77">
        <v>9.77</v>
      </c>
      <c r="H561" s="77"/>
      <c r="I561" s="55">
        <v>9.77</v>
      </c>
    </row>
    <row r="562" spans="1:9" x14ac:dyDescent="0.25">
      <c r="A562" s="40"/>
      <c r="B562" s="76" t="s">
        <v>638</v>
      </c>
      <c r="C562" s="76"/>
      <c r="D562" s="53">
        <v>1</v>
      </c>
      <c r="E562" s="54" t="s">
        <v>38</v>
      </c>
      <c r="F562" s="54" t="s">
        <v>639</v>
      </c>
      <c r="G562" s="77">
        <v>4.7</v>
      </c>
      <c r="H562" s="77"/>
      <c r="I562" s="55">
        <v>4.7</v>
      </c>
    </row>
    <row r="563" spans="1:9" x14ac:dyDescent="0.25">
      <c r="A563" s="40"/>
      <c r="B563" s="76" t="s">
        <v>640</v>
      </c>
      <c r="C563" s="76"/>
      <c r="D563" s="53">
        <v>1</v>
      </c>
      <c r="E563" s="54" t="s">
        <v>38</v>
      </c>
      <c r="F563" s="54" t="s">
        <v>641</v>
      </c>
      <c r="G563" s="77">
        <v>39</v>
      </c>
      <c r="H563" s="77"/>
      <c r="I563" s="55">
        <v>39</v>
      </c>
    </row>
    <row r="564" spans="1:9" ht="22.5" x14ac:dyDescent="0.25">
      <c r="A564" s="40"/>
      <c r="B564" s="76" t="s">
        <v>642</v>
      </c>
      <c r="C564" s="76"/>
      <c r="D564" s="53">
        <v>2.2999999999999998</v>
      </c>
      <c r="E564" s="54" t="s">
        <v>67</v>
      </c>
      <c r="F564" s="54" t="s">
        <v>643</v>
      </c>
      <c r="G564" s="77">
        <v>14.72</v>
      </c>
      <c r="H564" s="77"/>
      <c r="I564" s="55">
        <v>33.86</v>
      </c>
    </row>
    <row r="565" spans="1:9" x14ac:dyDescent="0.25">
      <c r="A565" s="40"/>
      <c r="B565" s="76" t="s">
        <v>644</v>
      </c>
      <c r="C565" s="76"/>
      <c r="D565" s="53">
        <v>2.2999999999999998</v>
      </c>
      <c r="E565" s="54" t="s">
        <v>67</v>
      </c>
      <c r="F565" s="54" t="s">
        <v>645</v>
      </c>
      <c r="G565" s="77">
        <v>18.420000000000002</v>
      </c>
      <c r="H565" s="77"/>
      <c r="I565" s="55">
        <v>42.37</v>
      </c>
    </row>
    <row r="566" spans="1:9" x14ac:dyDescent="0.25">
      <c r="A566" s="40"/>
      <c r="B566" s="40"/>
      <c r="C566" s="40"/>
      <c r="D566" s="53">
        <v>25</v>
      </c>
      <c r="E566" s="54" t="s">
        <v>57</v>
      </c>
      <c r="F566" s="54" t="s">
        <v>58</v>
      </c>
      <c r="G566" s="77">
        <v>129.81</v>
      </c>
      <c r="H566" s="81"/>
      <c r="I566" s="56">
        <v>32.450000000000003</v>
      </c>
    </row>
    <row r="567" spans="1:9" ht="16.149999999999999" customHeight="1" x14ac:dyDescent="0.25">
      <c r="A567" s="40"/>
      <c r="B567" s="40"/>
      <c r="C567" s="40"/>
      <c r="D567" s="40"/>
      <c r="E567" s="40"/>
      <c r="F567" s="79" t="s">
        <v>238</v>
      </c>
      <c r="G567" s="79"/>
      <c r="H567" s="75">
        <v>162.26</v>
      </c>
      <c r="I567" s="75"/>
    </row>
    <row r="568" spans="1:9" x14ac:dyDescent="0.25">
      <c r="A568" s="76" t="s">
        <v>646</v>
      </c>
      <c r="B568" s="76"/>
      <c r="C568" s="52" t="s">
        <v>52</v>
      </c>
      <c r="D568" s="78" t="s">
        <v>141</v>
      </c>
      <c r="E568" s="78"/>
      <c r="F568" s="78"/>
      <c r="G568" s="78"/>
      <c r="H568" s="78"/>
      <c r="I568" s="40"/>
    </row>
    <row r="569" spans="1:9" x14ac:dyDescent="0.25">
      <c r="A569" s="40"/>
      <c r="B569" s="76" t="s">
        <v>223</v>
      </c>
      <c r="C569" s="76"/>
      <c r="D569" s="53">
        <v>12</v>
      </c>
      <c r="E569" s="54" t="s">
        <v>42</v>
      </c>
      <c r="F569" s="54" t="s">
        <v>224</v>
      </c>
      <c r="G569" s="77">
        <v>4.76</v>
      </c>
      <c r="H569" s="77"/>
      <c r="I569" s="55">
        <v>57.12</v>
      </c>
    </row>
    <row r="570" spans="1:9" x14ac:dyDescent="0.25">
      <c r="A570" s="40"/>
      <c r="B570" s="76" t="s">
        <v>225</v>
      </c>
      <c r="C570" s="76"/>
      <c r="D570" s="53">
        <v>2</v>
      </c>
      <c r="E570" s="54" t="s">
        <v>38</v>
      </c>
      <c r="F570" s="54" t="s">
        <v>226</v>
      </c>
      <c r="G570" s="77">
        <v>0.75</v>
      </c>
      <c r="H570" s="77"/>
      <c r="I570" s="55">
        <v>1.5</v>
      </c>
    </row>
    <row r="571" spans="1:9" x14ac:dyDescent="0.25">
      <c r="A571" s="40"/>
      <c r="B571" s="76" t="s">
        <v>227</v>
      </c>
      <c r="C571" s="76"/>
      <c r="D571" s="53">
        <v>12</v>
      </c>
      <c r="E571" s="54" t="s">
        <v>42</v>
      </c>
      <c r="F571" s="54" t="s">
        <v>228</v>
      </c>
      <c r="G571" s="77">
        <v>1.38</v>
      </c>
      <c r="H571" s="77"/>
      <c r="I571" s="55">
        <v>16.559999999999999</v>
      </c>
    </row>
    <row r="572" spans="1:9" ht="16.149999999999999" customHeight="1" x14ac:dyDescent="0.25">
      <c r="A572" s="40"/>
      <c r="B572" s="76" t="s">
        <v>84</v>
      </c>
      <c r="C572" s="76"/>
      <c r="D572" s="53">
        <v>3</v>
      </c>
      <c r="E572" s="54" t="s">
        <v>67</v>
      </c>
      <c r="F572" s="54" t="s">
        <v>85</v>
      </c>
      <c r="G572" s="77">
        <v>15.3</v>
      </c>
      <c r="H572" s="77"/>
      <c r="I572" s="55">
        <v>45.9</v>
      </c>
    </row>
    <row r="573" spans="1:9" x14ac:dyDescent="0.25">
      <c r="A573" s="40"/>
      <c r="B573" s="76" t="s">
        <v>86</v>
      </c>
      <c r="C573" s="76"/>
      <c r="D573" s="53">
        <v>3</v>
      </c>
      <c r="E573" s="54" t="s">
        <v>67</v>
      </c>
      <c r="F573" s="54" t="s">
        <v>87</v>
      </c>
      <c r="G573" s="77">
        <v>19.059999999999999</v>
      </c>
      <c r="H573" s="77"/>
      <c r="I573" s="55">
        <v>57.18</v>
      </c>
    </row>
    <row r="574" spans="1:9" x14ac:dyDescent="0.25">
      <c r="A574" s="40"/>
      <c r="B574" s="40"/>
      <c r="C574" s="40"/>
      <c r="D574" s="53">
        <v>25</v>
      </c>
      <c r="E574" s="54" t="s">
        <v>57</v>
      </c>
      <c r="F574" s="54" t="s">
        <v>58</v>
      </c>
      <c r="G574" s="77">
        <v>178.26</v>
      </c>
      <c r="H574" s="81"/>
      <c r="I574" s="56">
        <v>44.57</v>
      </c>
    </row>
    <row r="575" spans="1:9" x14ac:dyDescent="0.25">
      <c r="A575" s="40"/>
      <c r="B575" s="40"/>
      <c r="C575" s="40"/>
      <c r="D575" s="40"/>
      <c r="E575" s="40"/>
      <c r="F575" s="79" t="s">
        <v>258</v>
      </c>
      <c r="G575" s="79"/>
      <c r="H575" s="75">
        <v>222.83</v>
      </c>
      <c r="I575" s="75"/>
    </row>
    <row r="576" spans="1:9" x14ac:dyDescent="0.25">
      <c r="A576" s="76" t="s">
        <v>647</v>
      </c>
      <c r="B576" s="76"/>
      <c r="C576" s="52" t="s">
        <v>38</v>
      </c>
      <c r="D576" s="78" t="s">
        <v>577</v>
      </c>
      <c r="E576" s="78"/>
      <c r="F576" s="78"/>
      <c r="G576" s="78"/>
      <c r="H576" s="78"/>
      <c r="I576" s="40"/>
    </row>
    <row r="577" spans="1:9" x14ac:dyDescent="0.25">
      <c r="A577" s="40"/>
      <c r="B577" s="76" t="s">
        <v>648</v>
      </c>
      <c r="C577" s="76"/>
      <c r="D577" s="53">
        <v>1</v>
      </c>
      <c r="E577" s="54" t="s">
        <v>38</v>
      </c>
      <c r="F577" s="54" t="s">
        <v>577</v>
      </c>
      <c r="G577" s="77">
        <v>88.8</v>
      </c>
      <c r="H577" s="77"/>
      <c r="I577" s="55">
        <v>88.8</v>
      </c>
    </row>
    <row r="578" spans="1:9" x14ac:dyDescent="0.25">
      <c r="A578" s="40"/>
      <c r="B578" s="76" t="s">
        <v>644</v>
      </c>
      <c r="C578" s="76"/>
      <c r="D578" s="53">
        <v>0.01</v>
      </c>
      <c r="E578" s="54" t="s">
        <v>67</v>
      </c>
      <c r="F578" s="54" t="s">
        <v>645</v>
      </c>
      <c r="G578" s="77">
        <v>18.420000000000002</v>
      </c>
      <c r="H578" s="77"/>
      <c r="I578" s="55">
        <v>0.18</v>
      </c>
    </row>
    <row r="579" spans="1:9" x14ac:dyDescent="0.25">
      <c r="A579" s="40"/>
      <c r="B579" s="40"/>
      <c r="C579" s="40"/>
      <c r="D579" s="53">
        <v>25</v>
      </c>
      <c r="E579" s="54" t="s">
        <v>57</v>
      </c>
      <c r="F579" s="54" t="s">
        <v>58</v>
      </c>
      <c r="G579" s="77">
        <v>88.98</v>
      </c>
      <c r="H579" s="81"/>
      <c r="I579" s="56">
        <v>22.25</v>
      </c>
    </row>
    <row r="580" spans="1:9" x14ac:dyDescent="0.25">
      <c r="A580" s="40"/>
      <c r="B580" s="40"/>
      <c r="C580" s="40"/>
      <c r="D580" s="40"/>
      <c r="E580" s="40"/>
      <c r="F580" s="79" t="s">
        <v>238</v>
      </c>
      <c r="G580" s="79"/>
      <c r="H580" s="75">
        <v>111.23</v>
      </c>
      <c r="I580" s="75"/>
    </row>
    <row r="581" spans="1:9" x14ac:dyDescent="0.25">
      <c r="A581" s="76" t="s">
        <v>649</v>
      </c>
      <c r="B581" s="76"/>
      <c r="C581" s="52" t="s">
        <v>37</v>
      </c>
      <c r="D581" s="78" t="s">
        <v>343</v>
      </c>
      <c r="E581" s="78"/>
      <c r="F581" s="78"/>
      <c r="G581" s="78"/>
      <c r="H581" s="78"/>
      <c r="I581" s="40"/>
    </row>
    <row r="582" spans="1:9" x14ac:dyDescent="0.25">
      <c r="A582" s="40"/>
      <c r="B582" s="76" t="s">
        <v>71</v>
      </c>
      <c r="C582" s="76"/>
      <c r="D582" s="53">
        <v>0.8</v>
      </c>
      <c r="E582" s="54" t="s">
        <v>67</v>
      </c>
      <c r="F582" s="54" t="s">
        <v>72</v>
      </c>
      <c r="G582" s="77">
        <v>15.08</v>
      </c>
      <c r="H582" s="77"/>
      <c r="I582" s="55">
        <v>12.06</v>
      </c>
    </row>
    <row r="583" spans="1:9" x14ac:dyDescent="0.25">
      <c r="A583" s="40"/>
      <c r="B583" s="40"/>
      <c r="C583" s="40"/>
      <c r="D583" s="53">
        <v>25</v>
      </c>
      <c r="E583" s="54" t="s">
        <v>57</v>
      </c>
      <c r="F583" s="54" t="s">
        <v>58</v>
      </c>
      <c r="G583" s="77">
        <v>12.06</v>
      </c>
      <c r="H583" s="81"/>
      <c r="I583" s="56">
        <v>3.02</v>
      </c>
    </row>
    <row r="584" spans="1:9" x14ac:dyDescent="0.25">
      <c r="A584" s="40"/>
      <c r="B584" s="40"/>
      <c r="C584" s="40"/>
      <c r="D584" s="40"/>
      <c r="E584" s="40"/>
      <c r="F584" s="79" t="s">
        <v>59</v>
      </c>
      <c r="G584" s="79"/>
      <c r="H584" s="75">
        <v>15.08</v>
      </c>
      <c r="I584" s="75"/>
    </row>
  </sheetData>
  <mergeCells count="1061">
    <mergeCell ref="A581:B581"/>
    <mergeCell ref="D581:H581"/>
    <mergeCell ref="B582:C582"/>
    <mergeCell ref="G582:H582"/>
    <mergeCell ref="G583:H583"/>
    <mergeCell ref="F584:G584"/>
    <mergeCell ref="H584:I584"/>
    <mergeCell ref="F567:G567"/>
    <mergeCell ref="H567:I567"/>
    <mergeCell ref="A568:B568"/>
    <mergeCell ref="D568:H568"/>
    <mergeCell ref="B570:C570"/>
    <mergeCell ref="B571:C571"/>
    <mergeCell ref="G571:H571"/>
    <mergeCell ref="B572:C572"/>
    <mergeCell ref="G572:H572"/>
    <mergeCell ref="A576:B576"/>
    <mergeCell ref="D576:H576"/>
    <mergeCell ref="B577:C577"/>
    <mergeCell ref="G577:H577"/>
    <mergeCell ref="B578:C578"/>
    <mergeCell ref="G578:H578"/>
    <mergeCell ref="G579:H579"/>
    <mergeCell ref="F580:G580"/>
    <mergeCell ref="H580:I580"/>
    <mergeCell ref="B569:C569"/>
    <mergeCell ref="G569:H569"/>
    <mergeCell ref="G570:H570"/>
    <mergeCell ref="B573:C573"/>
    <mergeCell ref="G573:H573"/>
    <mergeCell ref="G574:H574"/>
    <mergeCell ref="F575:G575"/>
    <mergeCell ref="G468:H468"/>
    <mergeCell ref="F469:G469"/>
    <mergeCell ref="H469:I469"/>
    <mergeCell ref="A470:B470"/>
    <mergeCell ref="D470:H470"/>
    <mergeCell ref="B472:C472"/>
    <mergeCell ref="B473:C473"/>
    <mergeCell ref="G473:H473"/>
    <mergeCell ref="B474:C474"/>
    <mergeCell ref="G474:H474"/>
    <mergeCell ref="F476:G476"/>
    <mergeCell ref="H476:I476"/>
    <mergeCell ref="A477:B477"/>
    <mergeCell ref="D477:H477"/>
    <mergeCell ref="B478:C478"/>
    <mergeCell ref="B479:C479"/>
    <mergeCell ref="G479:H479"/>
    <mergeCell ref="F415:G415"/>
    <mergeCell ref="H415:I415"/>
    <mergeCell ref="A416:B416"/>
    <mergeCell ref="D416:H416"/>
    <mergeCell ref="F420:G420"/>
    <mergeCell ref="H420:I420"/>
    <mergeCell ref="B453:C453"/>
    <mergeCell ref="B454:C454"/>
    <mergeCell ref="G454:H454"/>
    <mergeCell ref="B455:C455"/>
    <mergeCell ref="G455:H455"/>
    <mergeCell ref="B459:C459"/>
    <mergeCell ref="B460:C460"/>
    <mergeCell ref="G460:H460"/>
    <mergeCell ref="B461:C461"/>
    <mergeCell ref="G461:H461"/>
    <mergeCell ref="F463:G463"/>
    <mergeCell ref="H463:I463"/>
    <mergeCell ref="B367:C367"/>
    <mergeCell ref="G367:H367"/>
    <mergeCell ref="F369:G369"/>
    <mergeCell ref="H369:I369"/>
    <mergeCell ref="G363:H363"/>
    <mergeCell ref="G368:H368"/>
    <mergeCell ref="H399:I399"/>
    <mergeCell ref="A400:B400"/>
    <mergeCell ref="D400:H400"/>
    <mergeCell ref="A408:B408"/>
    <mergeCell ref="D408:H408"/>
    <mergeCell ref="B410:C410"/>
    <mergeCell ref="B411:C411"/>
    <mergeCell ref="G411:H411"/>
    <mergeCell ref="B412:C412"/>
    <mergeCell ref="G412:H412"/>
    <mergeCell ref="B413:C413"/>
    <mergeCell ref="G413:H413"/>
    <mergeCell ref="A344:B344"/>
    <mergeCell ref="D344:H344"/>
    <mergeCell ref="G336:H336"/>
    <mergeCell ref="G337:H337"/>
    <mergeCell ref="A356:B356"/>
    <mergeCell ref="D356:H356"/>
    <mergeCell ref="B359:C359"/>
    <mergeCell ref="B360:C360"/>
    <mergeCell ref="G360:H360"/>
    <mergeCell ref="B361:C361"/>
    <mergeCell ref="G361:H361"/>
    <mergeCell ref="B363:C363"/>
    <mergeCell ref="B364:C364"/>
    <mergeCell ref="G364:H364"/>
    <mergeCell ref="B365:C365"/>
    <mergeCell ref="G365:H365"/>
    <mergeCell ref="B366:C366"/>
    <mergeCell ref="G366:H366"/>
    <mergeCell ref="H321:I321"/>
    <mergeCell ref="B333:C333"/>
    <mergeCell ref="B334:C334"/>
    <mergeCell ref="G334:H334"/>
    <mergeCell ref="B335:C335"/>
    <mergeCell ref="G335:H335"/>
    <mergeCell ref="F338:G338"/>
    <mergeCell ref="H338:I338"/>
    <mergeCell ref="A339:B339"/>
    <mergeCell ref="D339:H339"/>
    <mergeCell ref="B340:C340"/>
    <mergeCell ref="G340:H340"/>
    <mergeCell ref="B341:C341"/>
    <mergeCell ref="G341:H341"/>
    <mergeCell ref="G342:H342"/>
    <mergeCell ref="F343:G343"/>
    <mergeCell ref="H343:I343"/>
    <mergeCell ref="F265:G265"/>
    <mergeCell ref="H265:I265"/>
    <mergeCell ref="A266:B266"/>
    <mergeCell ref="D266:H266"/>
    <mergeCell ref="B268:C268"/>
    <mergeCell ref="B269:C269"/>
    <mergeCell ref="G269:H269"/>
    <mergeCell ref="B270:C270"/>
    <mergeCell ref="G270:H270"/>
    <mergeCell ref="F272:G272"/>
    <mergeCell ref="H272:I272"/>
    <mergeCell ref="F309:G309"/>
    <mergeCell ref="H309:I309"/>
    <mergeCell ref="A310:B310"/>
    <mergeCell ref="D310:H310"/>
    <mergeCell ref="B311:C311"/>
    <mergeCell ref="B312:C312"/>
    <mergeCell ref="G312:H312"/>
    <mergeCell ref="A248:B248"/>
    <mergeCell ref="D248:H248"/>
    <mergeCell ref="B249:C249"/>
    <mergeCell ref="B250:C250"/>
    <mergeCell ref="G250:H250"/>
    <mergeCell ref="B251:C251"/>
    <mergeCell ref="G251:H251"/>
    <mergeCell ref="F253:G253"/>
    <mergeCell ref="H253:I253"/>
    <mergeCell ref="A254:B254"/>
    <mergeCell ref="D254:H254"/>
    <mergeCell ref="H259:I259"/>
    <mergeCell ref="A260:B260"/>
    <mergeCell ref="D260:H260"/>
    <mergeCell ref="B262:C262"/>
    <mergeCell ref="B263:C263"/>
    <mergeCell ref="G263:H263"/>
    <mergeCell ref="B228:C228"/>
    <mergeCell ref="G228:H228"/>
    <mergeCell ref="G229:H229"/>
    <mergeCell ref="A215:B215"/>
    <mergeCell ref="D215:H215"/>
    <mergeCell ref="B216:C216"/>
    <mergeCell ref="B217:C217"/>
    <mergeCell ref="G217:H217"/>
    <mergeCell ref="B218:C218"/>
    <mergeCell ref="G218:H218"/>
    <mergeCell ref="B243:C243"/>
    <mergeCell ref="B244:C244"/>
    <mergeCell ref="G244:H244"/>
    <mergeCell ref="G245:H245"/>
    <mergeCell ref="F246:G246"/>
    <mergeCell ref="H246:I246"/>
    <mergeCell ref="D247:H247"/>
    <mergeCell ref="A199:B199"/>
    <mergeCell ref="D199:H199"/>
    <mergeCell ref="G196:H196"/>
    <mergeCell ref="D198:H198"/>
    <mergeCell ref="B212:C212"/>
    <mergeCell ref="G213:H213"/>
    <mergeCell ref="F214:G214"/>
    <mergeCell ref="H214:I214"/>
    <mergeCell ref="B220:C220"/>
    <mergeCell ref="G221:H221"/>
    <mergeCell ref="F222:G222"/>
    <mergeCell ref="H222:I222"/>
    <mergeCell ref="D223:H223"/>
    <mergeCell ref="A224:B224"/>
    <mergeCell ref="D224:H224"/>
    <mergeCell ref="B226:C226"/>
    <mergeCell ref="B227:C227"/>
    <mergeCell ref="G227:H227"/>
    <mergeCell ref="G163:H163"/>
    <mergeCell ref="F165:G165"/>
    <mergeCell ref="H165:I165"/>
    <mergeCell ref="A166:B166"/>
    <mergeCell ref="D166:H166"/>
    <mergeCell ref="B167:C167"/>
    <mergeCell ref="B168:C168"/>
    <mergeCell ref="G168:H168"/>
    <mergeCell ref="G169:H169"/>
    <mergeCell ref="G167:H167"/>
    <mergeCell ref="A178:B178"/>
    <mergeCell ref="D178:H178"/>
    <mergeCell ref="B179:C179"/>
    <mergeCell ref="B180:C180"/>
    <mergeCell ref="G180:H180"/>
    <mergeCell ref="B181:C181"/>
    <mergeCell ref="G181:H181"/>
    <mergeCell ref="G140:H140"/>
    <mergeCell ref="G141:H141"/>
    <mergeCell ref="F142:G142"/>
    <mergeCell ref="H142:I142"/>
    <mergeCell ref="A143:B143"/>
    <mergeCell ref="D143:H143"/>
    <mergeCell ref="F148:G148"/>
    <mergeCell ref="H148:I148"/>
    <mergeCell ref="D149:H149"/>
    <mergeCell ref="B155:C155"/>
    <mergeCell ref="B156:C156"/>
    <mergeCell ref="G156:H156"/>
    <mergeCell ref="G157:H157"/>
    <mergeCell ref="F158:G158"/>
    <mergeCell ref="H158:I158"/>
    <mergeCell ref="G155:H155"/>
    <mergeCell ref="A159:B159"/>
    <mergeCell ref="D159:H159"/>
    <mergeCell ref="B117:C117"/>
    <mergeCell ref="B118:C118"/>
    <mergeCell ref="G118:H118"/>
    <mergeCell ref="B119:C119"/>
    <mergeCell ref="G119:H119"/>
    <mergeCell ref="F121:G121"/>
    <mergeCell ref="H121:I121"/>
    <mergeCell ref="A122:B122"/>
    <mergeCell ref="D122:H122"/>
    <mergeCell ref="B124:C124"/>
    <mergeCell ref="B125:C125"/>
    <mergeCell ref="G125:H125"/>
    <mergeCell ref="G126:H126"/>
    <mergeCell ref="F127:G127"/>
    <mergeCell ref="H127:I127"/>
    <mergeCell ref="A128:B128"/>
    <mergeCell ref="D128:H128"/>
    <mergeCell ref="G120:H120"/>
    <mergeCell ref="G551:H551"/>
    <mergeCell ref="A549:B549"/>
    <mergeCell ref="D549:H549"/>
    <mergeCell ref="B550:C550"/>
    <mergeCell ref="G550:H550"/>
    <mergeCell ref="F552:G552"/>
    <mergeCell ref="H552:I552"/>
    <mergeCell ref="A553:B553"/>
    <mergeCell ref="D553:H553"/>
    <mergeCell ref="B545:C545"/>
    <mergeCell ref="G545:H545"/>
    <mergeCell ref="B546:C546"/>
    <mergeCell ref="G546:H546"/>
    <mergeCell ref="G547:H547"/>
    <mergeCell ref="G541:H541"/>
    <mergeCell ref="A61:B61"/>
    <mergeCell ref="B62:C62"/>
    <mergeCell ref="G62:H62"/>
    <mergeCell ref="B64:C64"/>
    <mergeCell ref="B65:C65"/>
    <mergeCell ref="G65:H65"/>
    <mergeCell ref="B66:C66"/>
    <mergeCell ref="G66:H66"/>
    <mergeCell ref="B67:C67"/>
    <mergeCell ref="G67:H67"/>
    <mergeCell ref="F69:G69"/>
    <mergeCell ref="H69:I69"/>
    <mergeCell ref="D70:H70"/>
    <mergeCell ref="A71:B71"/>
    <mergeCell ref="D71:H71"/>
    <mergeCell ref="B72:C72"/>
    <mergeCell ref="G73:H73"/>
    <mergeCell ref="G563:H563"/>
    <mergeCell ref="A559:B559"/>
    <mergeCell ref="D559:H559"/>
    <mergeCell ref="B560:C560"/>
    <mergeCell ref="G560:H560"/>
    <mergeCell ref="B563:C563"/>
    <mergeCell ref="B564:C564"/>
    <mergeCell ref="G564:H564"/>
    <mergeCell ref="G565:H565"/>
    <mergeCell ref="B565:C565"/>
    <mergeCell ref="G566:H566"/>
    <mergeCell ref="B554:C554"/>
    <mergeCell ref="G554:H554"/>
    <mergeCell ref="B555:C555"/>
    <mergeCell ref="G555:H555"/>
    <mergeCell ref="B556:C556"/>
    <mergeCell ref="G556:H556"/>
    <mergeCell ref="G557:H557"/>
    <mergeCell ref="F558:G558"/>
    <mergeCell ref="H558:I558"/>
    <mergeCell ref="B561:C561"/>
    <mergeCell ref="G561:H561"/>
    <mergeCell ref="B562:C562"/>
    <mergeCell ref="G562:H562"/>
    <mergeCell ref="B541:C541"/>
    <mergeCell ref="G542:H542"/>
    <mergeCell ref="A539:B539"/>
    <mergeCell ref="D539:H539"/>
    <mergeCell ref="B540:C540"/>
    <mergeCell ref="G540:H540"/>
    <mergeCell ref="B542:C542"/>
    <mergeCell ref="B543:C543"/>
    <mergeCell ref="G543:H543"/>
    <mergeCell ref="B544:C544"/>
    <mergeCell ref="G544:H544"/>
    <mergeCell ref="F548:G548"/>
    <mergeCell ref="H548:I548"/>
    <mergeCell ref="B534:C534"/>
    <mergeCell ref="G534:H534"/>
    <mergeCell ref="G535:H535"/>
    <mergeCell ref="B533:C533"/>
    <mergeCell ref="G533:H533"/>
    <mergeCell ref="B535:C535"/>
    <mergeCell ref="G536:H536"/>
    <mergeCell ref="F537:G537"/>
    <mergeCell ref="H537:I537"/>
    <mergeCell ref="D538:H538"/>
    <mergeCell ref="G524:H524"/>
    <mergeCell ref="G527:H527"/>
    <mergeCell ref="G518:H518"/>
    <mergeCell ref="G521:H521"/>
    <mergeCell ref="F519:G519"/>
    <mergeCell ref="H519:I519"/>
    <mergeCell ref="A520:B520"/>
    <mergeCell ref="D520:H520"/>
    <mergeCell ref="B521:C521"/>
    <mergeCell ref="B522:C522"/>
    <mergeCell ref="G522:H522"/>
    <mergeCell ref="B523:C523"/>
    <mergeCell ref="G523:H523"/>
    <mergeCell ref="F525:G525"/>
    <mergeCell ref="H525:I525"/>
    <mergeCell ref="A526:B526"/>
    <mergeCell ref="D526:H526"/>
    <mergeCell ref="B527:C527"/>
    <mergeCell ref="G511:H511"/>
    <mergeCell ref="F513:G513"/>
    <mergeCell ref="H513:I513"/>
    <mergeCell ref="A514:B514"/>
    <mergeCell ref="D514:H514"/>
    <mergeCell ref="B515:C515"/>
    <mergeCell ref="B516:C516"/>
    <mergeCell ref="G516:H516"/>
    <mergeCell ref="B528:C528"/>
    <mergeCell ref="G528:H528"/>
    <mergeCell ref="B529:C529"/>
    <mergeCell ref="G529:H529"/>
    <mergeCell ref="G530:H530"/>
    <mergeCell ref="F531:G531"/>
    <mergeCell ref="H531:I531"/>
    <mergeCell ref="A532:B532"/>
    <mergeCell ref="D532:H532"/>
    <mergeCell ref="B517:C517"/>
    <mergeCell ref="G517:H517"/>
    <mergeCell ref="B497:C497"/>
    <mergeCell ref="G497:H497"/>
    <mergeCell ref="B506:C506"/>
    <mergeCell ref="G506:H506"/>
    <mergeCell ref="B507:C507"/>
    <mergeCell ref="G507:H507"/>
    <mergeCell ref="B499:C499"/>
    <mergeCell ref="G499:H499"/>
    <mergeCell ref="B500:C500"/>
    <mergeCell ref="G500:H500"/>
    <mergeCell ref="B501:C501"/>
    <mergeCell ref="G501:H501"/>
    <mergeCell ref="G502:H502"/>
    <mergeCell ref="B498:C498"/>
    <mergeCell ref="G498:H498"/>
    <mergeCell ref="B502:C502"/>
    <mergeCell ref="G503:H503"/>
    <mergeCell ref="F504:G504"/>
    <mergeCell ref="H504:I504"/>
    <mergeCell ref="A505:B505"/>
    <mergeCell ref="D505:H505"/>
    <mergeCell ref="G508:H508"/>
    <mergeCell ref="G512:H512"/>
    <mergeCell ref="B508:C508"/>
    <mergeCell ref="G509:H509"/>
    <mergeCell ref="G515:H515"/>
    <mergeCell ref="B509:C509"/>
    <mergeCell ref="B510:C510"/>
    <mergeCell ref="G510:H510"/>
    <mergeCell ref="B511:C511"/>
    <mergeCell ref="G493:H493"/>
    <mergeCell ref="B490:C490"/>
    <mergeCell ref="G490:H490"/>
    <mergeCell ref="B491:C491"/>
    <mergeCell ref="G491:H491"/>
    <mergeCell ref="B492:C492"/>
    <mergeCell ref="G492:H492"/>
    <mergeCell ref="F488:G488"/>
    <mergeCell ref="H488:I488"/>
    <mergeCell ref="A489:B489"/>
    <mergeCell ref="D489:H489"/>
    <mergeCell ref="F494:G494"/>
    <mergeCell ref="H494:I494"/>
    <mergeCell ref="A495:B495"/>
    <mergeCell ref="D495:H495"/>
    <mergeCell ref="B496:C496"/>
    <mergeCell ref="G496:H496"/>
    <mergeCell ref="G484:H484"/>
    <mergeCell ref="G487:H487"/>
    <mergeCell ref="G481:H481"/>
    <mergeCell ref="G478:H478"/>
    <mergeCell ref="B480:C480"/>
    <mergeCell ref="G480:H480"/>
    <mergeCell ref="F482:G482"/>
    <mergeCell ref="H482:I482"/>
    <mergeCell ref="A483:B483"/>
    <mergeCell ref="D483:H483"/>
    <mergeCell ref="B484:C484"/>
    <mergeCell ref="B485:C485"/>
    <mergeCell ref="G485:H485"/>
    <mergeCell ref="B486:C486"/>
    <mergeCell ref="G486:H486"/>
    <mergeCell ref="B450:C450"/>
    <mergeCell ref="G450:H450"/>
    <mergeCell ref="G475:H475"/>
    <mergeCell ref="G471:H471"/>
    <mergeCell ref="B471:C471"/>
    <mergeCell ref="G472:H472"/>
    <mergeCell ref="B456:C456"/>
    <mergeCell ref="G456:H456"/>
    <mergeCell ref="G457:H457"/>
    <mergeCell ref="B457:C457"/>
    <mergeCell ref="B458:C458"/>
    <mergeCell ref="G458:H458"/>
    <mergeCell ref="A464:B464"/>
    <mergeCell ref="D464:H464"/>
    <mergeCell ref="B466:C466"/>
    <mergeCell ref="B467:C467"/>
    <mergeCell ref="G467:H467"/>
    <mergeCell ref="G438:H438"/>
    <mergeCell ref="B441:C441"/>
    <mergeCell ref="G441:H441"/>
    <mergeCell ref="B442:C442"/>
    <mergeCell ref="G442:H442"/>
    <mergeCell ref="B440:C440"/>
    <mergeCell ref="G440:H440"/>
    <mergeCell ref="G449:H449"/>
    <mergeCell ref="B443:C443"/>
    <mergeCell ref="G443:H443"/>
    <mergeCell ref="B444:C444"/>
    <mergeCell ref="G444:H444"/>
    <mergeCell ref="G445:H445"/>
    <mergeCell ref="B445:C445"/>
    <mergeCell ref="G446:H446"/>
    <mergeCell ref="B449:C449"/>
    <mergeCell ref="B433:C433"/>
    <mergeCell ref="G433:H433"/>
    <mergeCell ref="B434:C434"/>
    <mergeCell ref="G434:H434"/>
    <mergeCell ref="B435:C435"/>
    <mergeCell ref="G435:H435"/>
    <mergeCell ref="B436:C436"/>
    <mergeCell ref="G436:H436"/>
    <mergeCell ref="B437:C437"/>
    <mergeCell ref="B429:C429"/>
    <mergeCell ref="G429:H429"/>
    <mergeCell ref="B430:C430"/>
    <mergeCell ref="G430:H430"/>
    <mergeCell ref="B431:C431"/>
    <mergeCell ref="G431:H431"/>
    <mergeCell ref="B432:C432"/>
    <mergeCell ref="G432:H432"/>
    <mergeCell ref="B423:C423"/>
    <mergeCell ref="G423:H423"/>
    <mergeCell ref="B424:C424"/>
    <mergeCell ref="G424:H424"/>
    <mergeCell ref="B425:C425"/>
    <mergeCell ref="G425:H425"/>
    <mergeCell ref="B426:C426"/>
    <mergeCell ref="G426:H426"/>
    <mergeCell ref="B427:C427"/>
    <mergeCell ref="G427:H427"/>
    <mergeCell ref="B428:C428"/>
    <mergeCell ref="A1:I4"/>
    <mergeCell ref="G403:H403"/>
    <mergeCell ref="D9:H9"/>
    <mergeCell ref="D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32:C32"/>
    <mergeCell ref="G32:H32"/>
    <mergeCell ref="G395:H395"/>
    <mergeCell ref="A83:B83"/>
    <mergeCell ref="D83:H83"/>
    <mergeCell ref="B86:C86"/>
    <mergeCell ref="B87:C87"/>
    <mergeCell ref="G87:H87"/>
    <mergeCell ref="G88:H88"/>
    <mergeCell ref="G383:H383"/>
    <mergeCell ref="F384:G384"/>
    <mergeCell ref="H384:I384"/>
    <mergeCell ref="A385:B385"/>
    <mergeCell ref="D385:H385"/>
    <mergeCell ref="B389:C389"/>
    <mergeCell ref="B390:C390"/>
    <mergeCell ref="F74:G74"/>
    <mergeCell ref="H74:I74"/>
    <mergeCell ref="B336:C336"/>
    <mergeCell ref="B395:C395"/>
    <mergeCell ref="B36:C36"/>
    <mergeCell ref="G36:H36"/>
    <mergeCell ref="G37:H37"/>
    <mergeCell ref="G372:H372"/>
    <mergeCell ref="B386:C386"/>
    <mergeCell ref="G386:H386"/>
    <mergeCell ref="B387:C387"/>
    <mergeCell ref="G387:H387"/>
    <mergeCell ref="G388:H388"/>
    <mergeCell ref="B388:C388"/>
    <mergeCell ref="G389:H389"/>
    <mergeCell ref="G332:H332"/>
    <mergeCell ref="B332:C332"/>
    <mergeCell ref="G48:H48"/>
    <mergeCell ref="B380:C380"/>
    <mergeCell ref="G380:H380"/>
    <mergeCell ref="G381:H381"/>
    <mergeCell ref="G212:H212"/>
    <mergeCell ref="G204:H204"/>
    <mergeCell ref="B195:C195"/>
    <mergeCell ref="G195:H195"/>
    <mergeCell ref="D75:H75"/>
    <mergeCell ref="A76:B76"/>
    <mergeCell ref="D76:H76"/>
    <mergeCell ref="B79:C79"/>
    <mergeCell ref="B80:C80"/>
    <mergeCell ref="G80:H80"/>
    <mergeCell ref="G81:H81"/>
    <mergeCell ref="F82:G82"/>
    <mergeCell ref="H82:I82"/>
    <mergeCell ref="G249:H249"/>
    <mergeCell ref="B242:C242"/>
    <mergeCell ref="B294:C294"/>
    <mergeCell ref="G294:H294"/>
    <mergeCell ref="G295:H295"/>
    <mergeCell ref="G333:H333"/>
    <mergeCell ref="G324:H324"/>
    <mergeCell ref="G327:H327"/>
    <mergeCell ref="B323:C323"/>
    <mergeCell ref="G323:H323"/>
    <mergeCell ref="B327:C327"/>
    <mergeCell ref="G328:H328"/>
    <mergeCell ref="G124:H124"/>
    <mergeCell ref="B131:C131"/>
    <mergeCell ref="G131:H131"/>
    <mergeCell ref="G132:H132"/>
    <mergeCell ref="G191:H191"/>
    <mergeCell ref="G182:H182"/>
    <mergeCell ref="G220:H220"/>
    <mergeCell ref="G216:H216"/>
    <mergeCell ref="B219:C219"/>
    <mergeCell ref="G219:H219"/>
    <mergeCell ref="G226:H226"/>
    <mergeCell ref="G232:H232"/>
    <mergeCell ref="B225:C225"/>
    <mergeCell ref="G225:H225"/>
    <mergeCell ref="B137:C137"/>
    <mergeCell ref="G137:H137"/>
    <mergeCell ref="B154:C154"/>
    <mergeCell ref="B139:C139"/>
    <mergeCell ref="G139:H139"/>
    <mergeCell ref="B140:C140"/>
    <mergeCell ref="G144:H144"/>
    <mergeCell ref="B144:C144"/>
    <mergeCell ref="B145:C145"/>
    <mergeCell ref="G145:H145"/>
    <mergeCell ref="D98:H98"/>
    <mergeCell ref="F104:G104"/>
    <mergeCell ref="H104:I104"/>
    <mergeCell ref="A5:I5"/>
    <mergeCell ref="D7:H7"/>
    <mergeCell ref="G173:H173"/>
    <mergeCell ref="B43:C43"/>
    <mergeCell ref="B44:C44"/>
    <mergeCell ref="G44:H44"/>
    <mergeCell ref="G45:H45"/>
    <mergeCell ref="B48:C48"/>
    <mergeCell ref="F38:G38"/>
    <mergeCell ref="B53:C53"/>
    <mergeCell ref="G53:H53"/>
    <mergeCell ref="B54:C54"/>
    <mergeCell ref="G54:H54"/>
    <mergeCell ref="G55:H55"/>
    <mergeCell ref="G94:H94"/>
    <mergeCell ref="G79:H79"/>
    <mergeCell ref="G72:H72"/>
    <mergeCell ref="B78:C78"/>
    <mergeCell ref="F89:G89"/>
    <mergeCell ref="H89:I89"/>
    <mergeCell ref="A90:B90"/>
    <mergeCell ref="D90:H90"/>
    <mergeCell ref="B94:C94"/>
    <mergeCell ref="G95:H95"/>
    <mergeCell ref="F96:G96"/>
    <mergeCell ref="G78:H78"/>
    <mergeCell ref="G68:H68"/>
    <mergeCell ref="G64:H64"/>
    <mergeCell ref="G86:H86"/>
    <mergeCell ref="B99:C99"/>
    <mergeCell ref="G99:H99"/>
    <mergeCell ref="B17:C17"/>
    <mergeCell ref="G17:H17"/>
    <mergeCell ref="B18:C18"/>
    <mergeCell ref="G18:H18"/>
    <mergeCell ref="B19:C19"/>
    <mergeCell ref="G19:H19"/>
    <mergeCell ref="G20:H20"/>
    <mergeCell ref="B23:C23"/>
    <mergeCell ref="G23:H23"/>
    <mergeCell ref="B24:C24"/>
    <mergeCell ref="G24:H24"/>
    <mergeCell ref="H38:I38"/>
    <mergeCell ref="B41:C41"/>
    <mergeCell ref="B84:C84"/>
    <mergeCell ref="G84:H84"/>
    <mergeCell ref="B85:C85"/>
    <mergeCell ref="G85:H85"/>
    <mergeCell ref="G33:H33"/>
    <mergeCell ref="A39:B39"/>
    <mergeCell ref="D39:H39"/>
    <mergeCell ref="B40:C40"/>
    <mergeCell ref="G40:H40"/>
    <mergeCell ref="F46:G46"/>
    <mergeCell ref="H46:I46"/>
    <mergeCell ref="A47:B47"/>
    <mergeCell ref="D47:H47"/>
    <mergeCell ref="G49:H49"/>
    <mergeCell ref="B31:C31"/>
    <mergeCell ref="G31:H31"/>
    <mergeCell ref="G41:H41"/>
    <mergeCell ref="B42:C42"/>
    <mergeCell ref="G42:H42"/>
    <mergeCell ref="G43:H43"/>
    <mergeCell ref="B25:C25"/>
    <mergeCell ref="G25:H25"/>
    <mergeCell ref="G103:H103"/>
    <mergeCell ref="G160:H160"/>
    <mergeCell ref="G59:H59"/>
    <mergeCell ref="G107:H107"/>
    <mergeCell ref="A11:B11"/>
    <mergeCell ref="D11:H11"/>
    <mergeCell ref="B20:C20"/>
    <mergeCell ref="B21:C21"/>
    <mergeCell ref="G21:H21"/>
    <mergeCell ref="B22:C22"/>
    <mergeCell ref="G22:H22"/>
    <mergeCell ref="F28:G28"/>
    <mergeCell ref="H28:I28"/>
    <mergeCell ref="B26:C26"/>
    <mergeCell ref="G26:H26"/>
    <mergeCell ref="G27:H27"/>
    <mergeCell ref="B52:C52"/>
    <mergeCell ref="G52:H52"/>
    <mergeCell ref="A29:B29"/>
    <mergeCell ref="D29:H29"/>
    <mergeCell ref="B30:C30"/>
    <mergeCell ref="G30:H30"/>
    <mergeCell ref="B33:C33"/>
    <mergeCell ref="B34:C34"/>
    <mergeCell ref="G34:H34"/>
    <mergeCell ref="B35:C35"/>
    <mergeCell ref="G35:H35"/>
    <mergeCell ref="B288:C288"/>
    <mergeCell ref="G288:H288"/>
    <mergeCell ref="G292:H292"/>
    <mergeCell ref="G283:H283"/>
    <mergeCell ref="G280:H280"/>
    <mergeCell ref="B292:C292"/>
    <mergeCell ref="G293:H293"/>
    <mergeCell ref="G289:H289"/>
    <mergeCell ref="B293:C293"/>
    <mergeCell ref="B287:C287"/>
    <mergeCell ref="G287:H287"/>
    <mergeCell ref="F290:G290"/>
    <mergeCell ref="H290:I290"/>
    <mergeCell ref="A291:B291"/>
    <mergeCell ref="D291:H291"/>
    <mergeCell ref="B280:C280"/>
    <mergeCell ref="B281:C281"/>
    <mergeCell ref="G281:H281"/>
    <mergeCell ref="B282:C282"/>
    <mergeCell ref="G282:H282"/>
    <mergeCell ref="F284:G284"/>
    <mergeCell ref="H284:I284"/>
    <mergeCell ref="A285:B285"/>
    <mergeCell ref="D285:H285"/>
    <mergeCell ref="B129:C129"/>
    <mergeCell ref="G129:H129"/>
    <mergeCell ref="B130:C130"/>
    <mergeCell ref="G130:H130"/>
    <mergeCell ref="G242:H242"/>
    <mergeCell ref="G243:H243"/>
    <mergeCell ref="B240:C240"/>
    <mergeCell ref="G240:H240"/>
    <mergeCell ref="B241:C241"/>
    <mergeCell ref="G241:H241"/>
    <mergeCell ref="G154:H154"/>
    <mergeCell ref="B203:C203"/>
    <mergeCell ref="G203:H203"/>
    <mergeCell ref="G164:H164"/>
    <mergeCell ref="B153:C153"/>
    <mergeCell ref="G153:H153"/>
    <mergeCell ref="G176:H176"/>
    <mergeCell ref="G179:H179"/>
    <mergeCell ref="F170:G170"/>
    <mergeCell ref="H170:I170"/>
    <mergeCell ref="D171:H171"/>
    <mergeCell ref="A172:B172"/>
    <mergeCell ref="D172:H172"/>
    <mergeCell ref="B173:C173"/>
    <mergeCell ref="B174:C174"/>
    <mergeCell ref="G174:H174"/>
    <mergeCell ref="B175:C175"/>
    <mergeCell ref="G175:H175"/>
    <mergeCell ref="G208:H208"/>
    <mergeCell ref="G200:H200"/>
    <mergeCell ref="B160:C160"/>
    <mergeCell ref="B161:C161"/>
    <mergeCell ref="G161:H161"/>
    <mergeCell ref="B162:C162"/>
    <mergeCell ref="G162:H162"/>
    <mergeCell ref="B163:C163"/>
    <mergeCell ref="B286:C286"/>
    <mergeCell ref="G286:H286"/>
    <mergeCell ref="B261:C261"/>
    <mergeCell ref="G261:H261"/>
    <mergeCell ref="B267:C267"/>
    <mergeCell ref="G267:H267"/>
    <mergeCell ref="G268:H268"/>
    <mergeCell ref="G255:H255"/>
    <mergeCell ref="G258:H258"/>
    <mergeCell ref="G252:H252"/>
    <mergeCell ref="G262:H262"/>
    <mergeCell ref="B255:C255"/>
    <mergeCell ref="B256:C256"/>
    <mergeCell ref="G256:H256"/>
    <mergeCell ref="B257:C257"/>
    <mergeCell ref="G257:H257"/>
    <mergeCell ref="F259:G259"/>
    <mergeCell ref="G274:H274"/>
    <mergeCell ref="G277:H277"/>
    <mergeCell ref="A273:B273"/>
    <mergeCell ref="D273:H273"/>
    <mergeCell ref="B274:C274"/>
    <mergeCell ref="B275:C275"/>
    <mergeCell ref="G275:H275"/>
    <mergeCell ref="B276:C276"/>
    <mergeCell ref="G276:H276"/>
    <mergeCell ref="F278:G278"/>
    <mergeCell ref="H278:I278"/>
    <mergeCell ref="A279:B279"/>
    <mergeCell ref="D279:H279"/>
    <mergeCell ref="G271:H271"/>
    <mergeCell ref="G264:H264"/>
    <mergeCell ref="G459:H459"/>
    <mergeCell ref="G462:H462"/>
    <mergeCell ref="B394:C394"/>
    <mergeCell ref="B438:C438"/>
    <mergeCell ref="B439:C439"/>
    <mergeCell ref="G439:H439"/>
    <mergeCell ref="B402:C402"/>
    <mergeCell ref="G402:H402"/>
    <mergeCell ref="B409:C409"/>
    <mergeCell ref="G409:H409"/>
    <mergeCell ref="G410:H410"/>
    <mergeCell ref="G405:H405"/>
    <mergeCell ref="F406:G406"/>
    <mergeCell ref="H406:I406"/>
    <mergeCell ref="D407:H407"/>
    <mergeCell ref="B401:C401"/>
    <mergeCell ref="G401:H401"/>
    <mergeCell ref="G396:H396"/>
    <mergeCell ref="B451:C451"/>
    <mergeCell ref="G451:H451"/>
    <mergeCell ref="G452:H452"/>
    <mergeCell ref="D421:H421"/>
    <mergeCell ref="A422:B422"/>
    <mergeCell ref="D422:H422"/>
    <mergeCell ref="B418:C418"/>
    <mergeCell ref="G418:H418"/>
    <mergeCell ref="G419:H419"/>
    <mergeCell ref="G414:H414"/>
    <mergeCell ref="B417:C417"/>
    <mergeCell ref="G417:H417"/>
    <mergeCell ref="G437:H437"/>
    <mergeCell ref="G428:H428"/>
    <mergeCell ref="G378:H378"/>
    <mergeCell ref="B379:C379"/>
    <mergeCell ref="G379:H379"/>
    <mergeCell ref="F50:G50"/>
    <mergeCell ref="H50:I50"/>
    <mergeCell ref="A51:B51"/>
    <mergeCell ref="D51:H51"/>
    <mergeCell ref="B55:C55"/>
    <mergeCell ref="B56:C56"/>
    <mergeCell ref="G56:H56"/>
    <mergeCell ref="B57:C57"/>
    <mergeCell ref="G57:H57"/>
    <mergeCell ref="B58:C58"/>
    <mergeCell ref="G58:H58"/>
    <mergeCell ref="F60:G60"/>
    <mergeCell ref="H60:I60"/>
    <mergeCell ref="D61:H61"/>
    <mergeCell ref="B63:C63"/>
    <mergeCell ref="G63:H63"/>
    <mergeCell ref="B77:C77"/>
    <mergeCell ref="G77:H77"/>
    <mergeCell ref="B91:C91"/>
    <mergeCell ref="G91:H91"/>
    <mergeCell ref="B92:C92"/>
    <mergeCell ref="G92:H92"/>
    <mergeCell ref="G348:H348"/>
    <mergeCell ref="G352:H352"/>
    <mergeCell ref="G353:H353"/>
    <mergeCell ref="G311:H311"/>
    <mergeCell ref="G305:H305"/>
    <mergeCell ref="B304:C304"/>
    <mergeCell ref="G304:H304"/>
    <mergeCell ref="B93:C93"/>
    <mergeCell ref="G93:H93"/>
    <mergeCell ref="D97:H97"/>
    <mergeCell ref="B100:C100"/>
    <mergeCell ref="B101:C101"/>
    <mergeCell ref="G101:H101"/>
    <mergeCell ref="B102:C102"/>
    <mergeCell ref="G102:H102"/>
    <mergeCell ref="G100:H100"/>
    <mergeCell ref="A106:B106"/>
    <mergeCell ref="D106:H106"/>
    <mergeCell ref="B107:C107"/>
    <mergeCell ref="B108:C108"/>
    <mergeCell ref="G108:H108"/>
    <mergeCell ref="B109:C109"/>
    <mergeCell ref="G109:H109"/>
    <mergeCell ref="B110:C110"/>
    <mergeCell ref="G110:H110"/>
    <mergeCell ref="D105:H105"/>
    <mergeCell ref="H96:I96"/>
    <mergeCell ref="A98:B98"/>
    <mergeCell ref="B111:C111"/>
    <mergeCell ref="B112:C112"/>
    <mergeCell ref="G112:H112"/>
    <mergeCell ref="G113:H113"/>
    <mergeCell ref="F114:G114"/>
    <mergeCell ref="H114:I114"/>
    <mergeCell ref="A115:B115"/>
    <mergeCell ref="D115:H115"/>
    <mergeCell ref="B123:C123"/>
    <mergeCell ref="G123:H123"/>
    <mergeCell ref="B146:C146"/>
    <mergeCell ref="G146:H146"/>
    <mergeCell ref="A150:B150"/>
    <mergeCell ref="D150:H150"/>
    <mergeCell ref="B151:C151"/>
    <mergeCell ref="B152:C152"/>
    <mergeCell ref="G152:H152"/>
    <mergeCell ref="B132:C132"/>
    <mergeCell ref="G133:H133"/>
    <mergeCell ref="F134:G134"/>
    <mergeCell ref="H134:I134"/>
    <mergeCell ref="D135:H135"/>
    <mergeCell ref="A136:B136"/>
    <mergeCell ref="D136:H136"/>
    <mergeCell ref="B138:C138"/>
    <mergeCell ref="B116:C116"/>
    <mergeCell ref="G116:H116"/>
    <mergeCell ref="G117:H117"/>
    <mergeCell ref="G111:H111"/>
    <mergeCell ref="G151:H151"/>
    <mergeCell ref="G138:H138"/>
    <mergeCell ref="G147:H147"/>
    <mergeCell ref="F177:G177"/>
    <mergeCell ref="H177:I177"/>
    <mergeCell ref="B185:C185"/>
    <mergeCell ref="G185:H185"/>
    <mergeCell ref="B186:C186"/>
    <mergeCell ref="G186:H186"/>
    <mergeCell ref="A190:B190"/>
    <mergeCell ref="D190:H190"/>
    <mergeCell ref="B192:C192"/>
    <mergeCell ref="B193:C193"/>
    <mergeCell ref="G193:H193"/>
    <mergeCell ref="B194:C194"/>
    <mergeCell ref="G194:H194"/>
    <mergeCell ref="F197:G197"/>
    <mergeCell ref="H197:I197"/>
    <mergeCell ref="B191:C191"/>
    <mergeCell ref="G192:H192"/>
    <mergeCell ref="G187:H187"/>
    <mergeCell ref="F183:G183"/>
    <mergeCell ref="H183:I183"/>
    <mergeCell ref="A184:B184"/>
    <mergeCell ref="D184:H184"/>
    <mergeCell ref="B187:C187"/>
    <mergeCell ref="G188:H188"/>
    <mergeCell ref="F189:G189"/>
    <mergeCell ref="H189:I189"/>
    <mergeCell ref="B200:C200"/>
    <mergeCell ref="B201:C201"/>
    <mergeCell ref="G201:H201"/>
    <mergeCell ref="B202:C202"/>
    <mergeCell ref="G202:H202"/>
    <mergeCell ref="B208:C208"/>
    <mergeCell ref="B209:C209"/>
    <mergeCell ref="G209:H209"/>
    <mergeCell ref="B210:C210"/>
    <mergeCell ref="G210:H210"/>
    <mergeCell ref="B211:C211"/>
    <mergeCell ref="G211:H211"/>
    <mergeCell ref="B204:C204"/>
    <mergeCell ref="G205:H205"/>
    <mergeCell ref="F206:G206"/>
    <mergeCell ref="H206:I206"/>
    <mergeCell ref="A207:B207"/>
    <mergeCell ref="D207:H207"/>
    <mergeCell ref="B232:C232"/>
    <mergeCell ref="B233:C233"/>
    <mergeCell ref="G233:H233"/>
    <mergeCell ref="B234:C234"/>
    <mergeCell ref="G234:H234"/>
    <mergeCell ref="G235:H235"/>
    <mergeCell ref="D238:H238"/>
    <mergeCell ref="F230:G230"/>
    <mergeCell ref="H230:I230"/>
    <mergeCell ref="A231:B231"/>
    <mergeCell ref="D231:H231"/>
    <mergeCell ref="F236:G236"/>
    <mergeCell ref="H236:I236"/>
    <mergeCell ref="D237:H237"/>
    <mergeCell ref="A238:B238"/>
    <mergeCell ref="B239:C239"/>
    <mergeCell ref="G239:H239"/>
    <mergeCell ref="B295:C295"/>
    <mergeCell ref="B296:C296"/>
    <mergeCell ref="G296:H296"/>
    <mergeCell ref="B297:C297"/>
    <mergeCell ref="G297:H297"/>
    <mergeCell ref="B302:C302"/>
    <mergeCell ref="G302:H302"/>
    <mergeCell ref="B303:C303"/>
    <mergeCell ref="G303:H303"/>
    <mergeCell ref="G298:H298"/>
    <mergeCell ref="F299:G299"/>
    <mergeCell ref="H299:I299"/>
    <mergeCell ref="A300:B300"/>
    <mergeCell ref="D300:H300"/>
    <mergeCell ref="B301:C301"/>
    <mergeCell ref="G301:H301"/>
    <mergeCell ref="B305:C305"/>
    <mergeCell ref="B306:C306"/>
    <mergeCell ref="G306:H306"/>
    <mergeCell ref="B307:C307"/>
    <mergeCell ref="G307:H307"/>
    <mergeCell ref="B318:C318"/>
    <mergeCell ref="G318:H318"/>
    <mergeCell ref="A322:B322"/>
    <mergeCell ref="D322:H322"/>
    <mergeCell ref="B324:C324"/>
    <mergeCell ref="B325:C325"/>
    <mergeCell ref="G325:H325"/>
    <mergeCell ref="B326:C326"/>
    <mergeCell ref="G326:H326"/>
    <mergeCell ref="F329:G329"/>
    <mergeCell ref="H329:I329"/>
    <mergeCell ref="D330:H330"/>
    <mergeCell ref="A331:B331"/>
    <mergeCell ref="D331:H331"/>
    <mergeCell ref="G319:H319"/>
    <mergeCell ref="G308:H308"/>
    <mergeCell ref="B317:C317"/>
    <mergeCell ref="G317:H317"/>
    <mergeCell ref="G314:H314"/>
    <mergeCell ref="B313:C313"/>
    <mergeCell ref="G313:H313"/>
    <mergeCell ref="F315:G315"/>
    <mergeCell ref="H315:I315"/>
    <mergeCell ref="A316:B316"/>
    <mergeCell ref="D316:H316"/>
    <mergeCell ref="B319:C319"/>
    <mergeCell ref="G320:H320"/>
    <mergeCell ref="F321:G321"/>
    <mergeCell ref="A393:B393"/>
    <mergeCell ref="D393:H393"/>
    <mergeCell ref="B396:C396"/>
    <mergeCell ref="B397:C397"/>
    <mergeCell ref="G397:H397"/>
    <mergeCell ref="G398:H398"/>
    <mergeCell ref="F399:G399"/>
    <mergeCell ref="B345:C345"/>
    <mergeCell ref="G345:H345"/>
    <mergeCell ref="B346:C346"/>
    <mergeCell ref="G346:H346"/>
    <mergeCell ref="B347:C347"/>
    <mergeCell ref="G347:H347"/>
    <mergeCell ref="F349:G349"/>
    <mergeCell ref="H349:I349"/>
    <mergeCell ref="D350:H350"/>
    <mergeCell ref="A351:B351"/>
    <mergeCell ref="D351:H351"/>
    <mergeCell ref="F354:G354"/>
    <mergeCell ref="H354:I354"/>
    <mergeCell ref="D355:H355"/>
    <mergeCell ref="B357:C357"/>
    <mergeCell ref="G357:H357"/>
    <mergeCell ref="B362:C362"/>
    <mergeCell ref="G362:H362"/>
    <mergeCell ref="B352:C352"/>
    <mergeCell ref="B358:C358"/>
    <mergeCell ref="G358:H358"/>
    <mergeCell ref="G359:H359"/>
    <mergeCell ref="B381:C381"/>
    <mergeCell ref="G382:H382"/>
    <mergeCell ref="B378:C378"/>
    <mergeCell ref="H575:I575"/>
    <mergeCell ref="B446:C446"/>
    <mergeCell ref="B447:C447"/>
    <mergeCell ref="G447:H447"/>
    <mergeCell ref="B448:C448"/>
    <mergeCell ref="G448:H448"/>
    <mergeCell ref="B452:C452"/>
    <mergeCell ref="G453:H453"/>
    <mergeCell ref="B465:C465"/>
    <mergeCell ref="G466:H466"/>
    <mergeCell ref="G465:H465"/>
    <mergeCell ref="B371:C371"/>
    <mergeCell ref="G371:H371"/>
    <mergeCell ref="A370:B370"/>
    <mergeCell ref="D370:H370"/>
    <mergeCell ref="F373:G373"/>
    <mergeCell ref="H373:I373"/>
    <mergeCell ref="D374:H374"/>
    <mergeCell ref="D375:H375"/>
    <mergeCell ref="A376:B376"/>
    <mergeCell ref="D376:H376"/>
    <mergeCell ref="B377:C377"/>
    <mergeCell ref="G377:H377"/>
    <mergeCell ref="B403:C403"/>
    <mergeCell ref="B404:C404"/>
    <mergeCell ref="G404:H404"/>
    <mergeCell ref="G394:H394"/>
    <mergeCell ref="B382:C382"/>
    <mergeCell ref="G390:H390"/>
    <mergeCell ref="G391:H391"/>
    <mergeCell ref="F392:G392"/>
    <mergeCell ref="H392:I392"/>
  </mergeCells>
  <pageMargins left="0.25" right="0.25" top="0.75" bottom="0.75" header="0.3" footer="0.3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="120" zoomScaleNormal="100" zoomScaleSheetLayoutView="120" workbookViewId="0">
      <selection activeCell="E13" sqref="E13"/>
    </sheetView>
  </sheetViews>
  <sheetFormatPr defaultRowHeight="12.75" x14ac:dyDescent="0.2"/>
  <cols>
    <col min="1" max="1" width="8.140625" style="28" customWidth="1"/>
    <col min="2" max="2" width="40.7109375" style="38" customWidth="1"/>
    <col min="3" max="5" width="19.85546875" style="28" customWidth="1"/>
    <col min="6" max="6" width="19.85546875" style="29" customWidth="1"/>
    <col min="7" max="7" width="19.85546875" style="28" bestFit="1" customWidth="1"/>
    <col min="8" max="252" width="8.85546875" style="28"/>
    <col min="253" max="253" width="6.28515625" style="28" bestFit="1" customWidth="1"/>
    <col min="254" max="254" width="72" style="28" bestFit="1" customWidth="1"/>
    <col min="255" max="262" width="19.85546875" style="28" customWidth="1"/>
    <col min="263" max="263" width="19.85546875" style="28" bestFit="1" customWidth="1"/>
    <col min="264" max="508" width="8.85546875" style="28"/>
    <col min="509" max="509" width="6.28515625" style="28" bestFit="1" customWidth="1"/>
    <col min="510" max="510" width="72" style="28" bestFit="1" customWidth="1"/>
    <col min="511" max="518" width="19.85546875" style="28" customWidth="1"/>
    <col min="519" max="519" width="19.85546875" style="28" bestFit="1" customWidth="1"/>
    <col min="520" max="764" width="8.85546875" style="28"/>
    <col min="765" max="765" width="6.28515625" style="28" bestFit="1" customWidth="1"/>
    <col min="766" max="766" width="72" style="28" bestFit="1" customWidth="1"/>
    <col min="767" max="774" width="19.85546875" style="28" customWidth="1"/>
    <col min="775" max="775" width="19.85546875" style="28" bestFit="1" customWidth="1"/>
    <col min="776" max="1020" width="8.85546875" style="28"/>
    <col min="1021" max="1021" width="6.28515625" style="28" bestFit="1" customWidth="1"/>
    <col min="1022" max="1022" width="72" style="28" bestFit="1" customWidth="1"/>
    <col min="1023" max="1030" width="19.85546875" style="28" customWidth="1"/>
    <col min="1031" max="1031" width="19.85546875" style="28" bestFit="1" customWidth="1"/>
    <col min="1032" max="1276" width="8.85546875" style="28"/>
    <col min="1277" max="1277" width="6.28515625" style="28" bestFit="1" customWidth="1"/>
    <col min="1278" max="1278" width="72" style="28" bestFit="1" customWidth="1"/>
    <col min="1279" max="1286" width="19.85546875" style="28" customWidth="1"/>
    <col min="1287" max="1287" width="19.85546875" style="28" bestFit="1" customWidth="1"/>
    <col min="1288" max="1532" width="8.85546875" style="28"/>
    <col min="1533" max="1533" width="6.28515625" style="28" bestFit="1" customWidth="1"/>
    <col min="1534" max="1534" width="72" style="28" bestFit="1" customWidth="1"/>
    <col min="1535" max="1542" width="19.85546875" style="28" customWidth="1"/>
    <col min="1543" max="1543" width="19.85546875" style="28" bestFit="1" customWidth="1"/>
    <col min="1544" max="1788" width="8.85546875" style="28"/>
    <col min="1789" max="1789" width="6.28515625" style="28" bestFit="1" customWidth="1"/>
    <col min="1790" max="1790" width="72" style="28" bestFit="1" customWidth="1"/>
    <col min="1791" max="1798" width="19.85546875" style="28" customWidth="1"/>
    <col min="1799" max="1799" width="19.85546875" style="28" bestFit="1" customWidth="1"/>
    <col min="1800" max="2044" width="8.85546875" style="28"/>
    <col min="2045" max="2045" width="6.28515625" style="28" bestFit="1" customWidth="1"/>
    <col min="2046" max="2046" width="72" style="28" bestFit="1" customWidth="1"/>
    <col min="2047" max="2054" width="19.85546875" style="28" customWidth="1"/>
    <col min="2055" max="2055" width="19.85546875" style="28" bestFit="1" customWidth="1"/>
    <col min="2056" max="2300" width="8.85546875" style="28"/>
    <col min="2301" max="2301" width="6.28515625" style="28" bestFit="1" customWidth="1"/>
    <col min="2302" max="2302" width="72" style="28" bestFit="1" customWidth="1"/>
    <col min="2303" max="2310" width="19.85546875" style="28" customWidth="1"/>
    <col min="2311" max="2311" width="19.85546875" style="28" bestFit="1" customWidth="1"/>
    <col min="2312" max="2556" width="8.85546875" style="28"/>
    <col min="2557" max="2557" width="6.28515625" style="28" bestFit="1" customWidth="1"/>
    <col min="2558" max="2558" width="72" style="28" bestFit="1" customWidth="1"/>
    <col min="2559" max="2566" width="19.85546875" style="28" customWidth="1"/>
    <col min="2567" max="2567" width="19.85546875" style="28" bestFit="1" customWidth="1"/>
    <col min="2568" max="2812" width="8.85546875" style="28"/>
    <col min="2813" max="2813" width="6.28515625" style="28" bestFit="1" customWidth="1"/>
    <col min="2814" max="2814" width="72" style="28" bestFit="1" customWidth="1"/>
    <col min="2815" max="2822" width="19.85546875" style="28" customWidth="1"/>
    <col min="2823" max="2823" width="19.85546875" style="28" bestFit="1" customWidth="1"/>
    <col min="2824" max="3068" width="8.85546875" style="28"/>
    <col min="3069" max="3069" width="6.28515625" style="28" bestFit="1" customWidth="1"/>
    <col min="3070" max="3070" width="72" style="28" bestFit="1" customWidth="1"/>
    <col min="3071" max="3078" width="19.85546875" style="28" customWidth="1"/>
    <col min="3079" max="3079" width="19.85546875" style="28" bestFit="1" customWidth="1"/>
    <col min="3080" max="3324" width="8.85546875" style="28"/>
    <col min="3325" max="3325" width="6.28515625" style="28" bestFit="1" customWidth="1"/>
    <col min="3326" max="3326" width="72" style="28" bestFit="1" customWidth="1"/>
    <col min="3327" max="3334" width="19.85546875" style="28" customWidth="1"/>
    <col min="3335" max="3335" width="19.85546875" style="28" bestFit="1" customWidth="1"/>
    <col min="3336" max="3580" width="8.85546875" style="28"/>
    <col min="3581" max="3581" width="6.28515625" style="28" bestFit="1" customWidth="1"/>
    <col min="3582" max="3582" width="72" style="28" bestFit="1" customWidth="1"/>
    <col min="3583" max="3590" width="19.85546875" style="28" customWidth="1"/>
    <col min="3591" max="3591" width="19.85546875" style="28" bestFit="1" customWidth="1"/>
    <col min="3592" max="3836" width="8.85546875" style="28"/>
    <col min="3837" max="3837" width="6.28515625" style="28" bestFit="1" customWidth="1"/>
    <col min="3838" max="3838" width="72" style="28" bestFit="1" customWidth="1"/>
    <col min="3839" max="3846" width="19.85546875" style="28" customWidth="1"/>
    <col min="3847" max="3847" width="19.85546875" style="28" bestFit="1" customWidth="1"/>
    <col min="3848" max="4092" width="8.85546875" style="28"/>
    <col min="4093" max="4093" width="6.28515625" style="28" bestFit="1" customWidth="1"/>
    <col min="4094" max="4094" width="72" style="28" bestFit="1" customWidth="1"/>
    <col min="4095" max="4102" width="19.85546875" style="28" customWidth="1"/>
    <col min="4103" max="4103" width="19.85546875" style="28" bestFit="1" customWidth="1"/>
    <col min="4104" max="4348" width="8.85546875" style="28"/>
    <col min="4349" max="4349" width="6.28515625" style="28" bestFit="1" customWidth="1"/>
    <col min="4350" max="4350" width="72" style="28" bestFit="1" customWidth="1"/>
    <col min="4351" max="4358" width="19.85546875" style="28" customWidth="1"/>
    <col min="4359" max="4359" width="19.85546875" style="28" bestFit="1" customWidth="1"/>
    <col min="4360" max="4604" width="8.85546875" style="28"/>
    <col min="4605" max="4605" width="6.28515625" style="28" bestFit="1" customWidth="1"/>
    <col min="4606" max="4606" width="72" style="28" bestFit="1" customWidth="1"/>
    <col min="4607" max="4614" width="19.85546875" style="28" customWidth="1"/>
    <col min="4615" max="4615" width="19.85546875" style="28" bestFit="1" customWidth="1"/>
    <col min="4616" max="4860" width="8.85546875" style="28"/>
    <col min="4861" max="4861" width="6.28515625" style="28" bestFit="1" customWidth="1"/>
    <col min="4862" max="4862" width="72" style="28" bestFit="1" customWidth="1"/>
    <col min="4863" max="4870" width="19.85546875" style="28" customWidth="1"/>
    <col min="4871" max="4871" width="19.85546875" style="28" bestFit="1" customWidth="1"/>
    <col min="4872" max="5116" width="8.85546875" style="28"/>
    <col min="5117" max="5117" width="6.28515625" style="28" bestFit="1" customWidth="1"/>
    <col min="5118" max="5118" width="72" style="28" bestFit="1" customWidth="1"/>
    <col min="5119" max="5126" width="19.85546875" style="28" customWidth="1"/>
    <col min="5127" max="5127" width="19.85546875" style="28" bestFit="1" customWidth="1"/>
    <col min="5128" max="5372" width="8.85546875" style="28"/>
    <col min="5373" max="5373" width="6.28515625" style="28" bestFit="1" customWidth="1"/>
    <col min="5374" max="5374" width="72" style="28" bestFit="1" customWidth="1"/>
    <col min="5375" max="5382" width="19.85546875" style="28" customWidth="1"/>
    <col min="5383" max="5383" width="19.85546875" style="28" bestFit="1" customWidth="1"/>
    <col min="5384" max="5628" width="8.85546875" style="28"/>
    <col min="5629" max="5629" width="6.28515625" style="28" bestFit="1" customWidth="1"/>
    <col min="5630" max="5630" width="72" style="28" bestFit="1" customWidth="1"/>
    <col min="5631" max="5638" width="19.85546875" style="28" customWidth="1"/>
    <col min="5639" max="5639" width="19.85546875" style="28" bestFit="1" customWidth="1"/>
    <col min="5640" max="5884" width="8.85546875" style="28"/>
    <col min="5885" max="5885" width="6.28515625" style="28" bestFit="1" customWidth="1"/>
    <col min="5886" max="5886" width="72" style="28" bestFit="1" customWidth="1"/>
    <col min="5887" max="5894" width="19.85546875" style="28" customWidth="1"/>
    <col min="5895" max="5895" width="19.85546875" style="28" bestFit="1" customWidth="1"/>
    <col min="5896" max="6140" width="8.85546875" style="28"/>
    <col min="6141" max="6141" width="6.28515625" style="28" bestFit="1" customWidth="1"/>
    <col min="6142" max="6142" width="72" style="28" bestFit="1" customWidth="1"/>
    <col min="6143" max="6150" width="19.85546875" style="28" customWidth="1"/>
    <col min="6151" max="6151" width="19.85546875" style="28" bestFit="1" customWidth="1"/>
    <col min="6152" max="6396" width="8.85546875" style="28"/>
    <col min="6397" max="6397" width="6.28515625" style="28" bestFit="1" customWidth="1"/>
    <col min="6398" max="6398" width="72" style="28" bestFit="1" customWidth="1"/>
    <col min="6399" max="6406" width="19.85546875" style="28" customWidth="1"/>
    <col min="6407" max="6407" width="19.85546875" style="28" bestFit="1" customWidth="1"/>
    <col min="6408" max="6652" width="8.85546875" style="28"/>
    <col min="6653" max="6653" width="6.28515625" style="28" bestFit="1" customWidth="1"/>
    <col min="6654" max="6654" width="72" style="28" bestFit="1" customWidth="1"/>
    <col min="6655" max="6662" width="19.85546875" style="28" customWidth="1"/>
    <col min="6663" max="6663" width="19.85546875" style="28" bestFit="1" customWidth="1"/>
    <col min="6664" max="6908" width="8.85546875" style="28"/>
    <col min="6909" max="6909" width="6.28515625" style="28" bestFit="1" customWidth="1"/>
    <col min="6910" max="6910" width="72" style="28" bestFit="1" customWidth="1"/>
    <col min="6911" max="6918" width="19.85546875" style="28" customWidth="1"/>
    <col min="6919" max="6919" width="19.85546875" style="28" bestFit="1" customWidth="1"/>
    <col min="6920" max="7164" width="8.85546875" style="28"/>
    <col min="7165" max="7165" width="6.28515625" style="28" bestFit="1" customWidth="1"/>
    <col min="7166" max="7166" width="72" style="28" bestFit="1" customWidth="1"/>
    <col min="7167" max="7174" width="19.85546875" style="28" customWidth="1"/>
    <col min="7175" max="7175" width="19.85546875" style="28" bestFit="1" customWidth="1"/>
    <col min="7176" max="7420" width="8.85546875" style="28"/>
    <col min="7421" max="7421" width="6.28515625" style="28" bestFit="1" customWidth="1"/>
    <col min="7422" max="7422" width="72" style="28" bestFit="1" customWidth="1"/>
    <col min="7423" max="7430" width="19.85546875" style="28" customWidth="1"/>
    <col min="7431" max="7431" width="19.85546875" style="28" bestFit="1" customWidth="1"/>
    <col min="7432" max="7676" width="8.85546875" style="28"/>
    <col min="7677" max="7677" width="6.28515625" style="28" bestFit="1" customWidth="1"/>
    <col min="7678" max="7678" width="72" style="28" bestFit="1" customWidth="1"/>
    <col min="7679" max="7686" width="19.85546875" style="28" customWidth="1"/>
    <col min="7687" max="7687" width="19.85546875" style="28" bestFit="1" customWidth="1"/>
    <col min="7688" max="7932" width="8.85546875" style="28"/>
    <col min="7933" max="7933" width="6.28515625" style="28" bestFit="1" customWidth="1"/>
    <col min="7934" max="7934" width="72" style="28" bestFit="1" customWidth="1"/>
    <col min="7935" max="7942" width="19.85546875" style="28" customWidth="1"/>
    <col min="7943" max="7943" width="19.85546875" style="28" bestFit="1" customWidth="1"/>
    <col min="7944" max="8188" width="8.85546875" style="28"/>
    <col min="8189" max="8189" width="6.28515625" style="28" bestFit="1" customWidth="1"/>
    <col min="8190" max="8190" width="72" style="28" bestFit="1" customWidth="1"/>
    <col min="8191" max="8198" width="19.85546875" style="28" customWidth="1"/>
    <col min="8199" max="8199" width="19.85546875" style="28" bestFit="1" customWidth="1"/>
    <col min="8200" max="8444" width="8.85546875" style="28"/>
    <col min="8445" max="8445" width="6.28515625" style="28" bestFit="1" customWidth="1"/>
    <col min="8446" max="8446" width="72" style="28" bestFit="1" customWidth="1"/>
    <col min="8447" max="8454" width="19.85546875" style="28" customWidth="1"/>
    <col min="8455" max="8455" width="19.85546875" style="28" bestFit="1" customWidth="1"/>
    <col min="8456" max="8700" width="8.85546875" style="28"/>
    <col min="8701" max="8701" width="6.28515625" style="28" bestFit="1" customWidth="1"/>
    <col min="8702" max="8702" width="72" style="28" bestFit="1" customWidth="1"/>
    <col min="8703" max="8710" width="19.85546875" style="28" customWidth="1"/>
    <col min="8711" max="8711" width="19.85546875" style="28" bestFit="1" customWidth="1"/>
    <col min="8712" max="8956" width="8.85546875" style="28"/>
    <col min="8957" max="8957" width="6.28515625" style="28" bestFit="1" customWidth="1"/>
    <col min="8958" max="8958" width="72" style="28" bestFit="1" customWidth="1"/>
    <col min="8959" max="8966" width="19.85546875" style="28" customWidth="1"/>
    <col min="8967" max="8967" width="19.85546875" style="28" bestFit="1" customWidth="1"/>
    <col min="8968" max="9212" width="8.85546875" style="28"/>
    <col min="9213" max="9213" width="6.28515625" style="28" bestFit="1" customWidth="1"/>
    <col min="9214" max="9214" width="72" style="28" bestFit="1" customWidth="1"/>
    <col min="9215" max="9222" width="19.85546875" style="28" customWidth="1"/>
    <col min="9223" max="9223" width="19.85546875" style="28" bestFit="1" customWidth="1"/>
    <col min="9224" max="9468" width="8.85546875" style="28"/>
    <col min="9469" max="9469" width="6.28515625" style="28" bestFit="1" customWidth="1"/>
    <col min="9470" max="9470" width="72" style="28" bestFit="1" customWidth="1"/>
    <col min="9471" max="9478" width="19.85546875" style="28" customWidth="1"/>
    <col min="9479" max="9479" width="19.85546875" style="28" bestFit="1" customWidth="1"/>
    <col min="9480" max="9724" width="8.85546875" style="28"/>
    <col min="9725" max="9725" width="6.28515625" style="28" bestFit="1" customWidth="1"/>
    <col min="9726" max="9726" width="72" style="28" bestFit="1" customWidth="1"/>
    <col min="9727" max="9734" width="19.85546875" style="28" customWidth="1"/>
    <col min="9735" max="9735" width="19.85546875" style="28" bestFit="1" customWidth="1"/>
    <col min="9736" max="9980" width="8.85546875" style="28"/>
    <col min="9981" max="9981" width="6.28515625" style="28" bestFit="1" customWidth="1"/>
    <col min="9982" max="9982" width="72" style="28" bestFit="1" customWidth="1"/>
    <col min="9983" max="9990" width="19.85546875" style="28" customWidth="1"/>
    <col min="9991" max="9991" width="19.85546875" style="28" bestFit="1" customWidth="1"/>
    <col min="9992" max="10236" width="8.85546875" style="28"/>
    <col min="10237" max="10237" width="6.28515625" style="28" bestFit="1" customWidth="1"/>
    <col min="10238" max="10238" width="72" style="28" bestFit="1" customWidth="1"/>
    <col min="10239" max="10246" width="19.85546875" style="28" customWidth="1"/>
    <col min="10247" max="10247" width="19.85546875" style="28" bestFit="1" customWidth="1"/>
    <col min="10248" max="10492" width="8.85546875" style="28"/>
    <col min="10493" max="10493" width="6.28515625" style="28" bestFit="1" customWidth="1"/>
    <col min="10494" max="10494" width="72" style="28" bestFit="1" customWidth="1"/>
    <col min="10495" max="10502" width="19.85546875" style="28" customWidth="1"/>
    <col min="10503" max="10503" width="19.85546875" style="28" bestFit="1" customWidth="1"/>
    <col min="10504" max="10748" width="8.85546875" style="28"/>
    <col min="10749" max="10749" width="6.28515625" style="28" bestFit="1" customWidth="1"/>
    <col min="10750" max="10750" width="72" style="28" bestFit="1" customWidth="1"/>
    <col min="10751" max="10758" width="19.85546875" style="28" customWidth="1"/>
    <col min="10759" max="10759" width="19.85546875" style="28" bestFit="1" customWidth="1"/>
    <col min="10760" max="11004" width="8.85546875" style="28"/>
    <col min="11005" max="11005" width="6.28515625" style="28" bestFit="1" customWidth="1"/>
    <col min="11006" max="11006" width="72" style="28" bestFit="1" customWidth="1"/>
    <col min="11007" max="11014" width="19.85546875" style="28" customWidth="1"/>
    <col min="11015" max="11015" width="19.85546875" style="28" bestFit="1" customWidth="1"/>
    <col min="11016" max="11260" width="8.85546875" style="28"/>
    <col min="11261" max="11261" width="6.28515625" style="28" bestFit="1" customWidth="1"/>
    <col min="11262" max="11262" width="72" style="28" bestFit="1" customWidth="1"/>
    <col min="11263" max="11270" width="19.85546875" style="28" customWidth="1"/>
    <col min="11271" max="11271" width="19.85546875" style="28" bestFit="1" customWidth="1"/>
    <col min="11272" max="11516" width="8.85546875" style="28"/>
    <col min="11517" max="11517" width="6.28515625" style="28" bestFit="1" customWidth="1"/>
    <col min="11518" max="11518" width="72" style="28" bestFit="1" customWidth="1"/>
    <col min="11519" max="11526" width="19.85546875" style="28" customWidth="1"/>
    <col min="11527" max="11527" width="19.85546875" style="28" bestFit="1" customWidth="1"/>
    <col min="11528" max="11772" width="8.85546875" style="28"/>
    <col min="11773" max="11773" width="6.28515625" style="28" bestFit="1" customWidth="1"/>
    <col min="11774" max="11774" width="72" style="28" bestFit="1" customWidth="1"/>
    <col min="11775" max="11782" width="19.85546875" style="28" customWidth="1"/>
    <col min="11783" max="11783" width="19.85546875" style="28" bestFit="1" customWidth="1"/>
    <col min="11784" max="12028" width="8.85546875" style="28"/>
    <col min="12029" max="12029" width="6.28515625" style="28" bestFit="1" customWidth="1"/>
    <col min="12030" max="12030" width="72" style="28" bestFit="1" customWidth="1"/>
    <col min="12031" max="12038" width="19.85546875" style="28" customWidth="1"/>
    <col min="12039" max="12039" width="19.85546875" style="28" bestFit="1" customWidth="1"/>
    <col min="12040" max="12284" width="8.85546875" style="28"/>
    <col min="12285" max="12285" width="6.28515625" style="28" bestFit="1" customWidth="1"/>
    <col min="12286" max="12286" width="72" style="28" bestFit="1" customWidth="1"/>
    <col min="12287" max="12294" width="19.85546875" style="28" customWidth="1"/>
    <col min="12295" max="12295" width="19.85546875" style="28" bestFit="1" customWidth="1"/>
    <col min="12296" max="12540" width="8.85546875" style="28"/>
    <col min="12541" max="12541" width="6.28515625" style="28" bestFit="1" customWidth="1"/>
    <col min="12542" max="12542" width="72" style="28" bestFit="1" customWidth="1"/>
    <col min="12543" max="12550" width="19.85546875" style="28" customWidth="1"/>
    <col min="12551" max="12551" width="19.85546875" style="28" bestFit="1" customWidth="1"/>
    <col min="12552" max="12796" width="8.85546875" style="28"/>
    <col min="12797" max="12797" width="6.28515625" style="28" bestFit="1" customWidth="1"/>
    <col min="12798" max="12798" width="72" style="28" bestFit="1" customWidth="1"/>
    <col min="12799" max="12806" width="19.85546875" style="28" customWidth="1"/>
    <col min="12807" max="12807" width="19.85546875" style="28" bestFit="1" customWidth="1"/>
    <col min="12808" max="13052" width="8.85546875" style="28"/>
    <col min="13053" max="13053" width="6.28515625" style="28" bestFit="1" customWidth="1"/>
    <col min="13054" max="13054" width="72" style="28" bestFit="1" customWidth="1"/>
    <col min="13055" max="13062" width="19.85546875" style="28" customWidth="1"/>
    <col min="13063" max="13063" width="19.85546875" style="28" bestFit="1" customWidth="1"/>
    <col min="13064" max="13308" width="8.85546875" style="28"/>
    <col min="13309" max="13309" width="6.28515625" style="28" bestFit="1" customWidth="1"/>
    <col min="13310" max="13310" width="72" style="28" bestFit="1" customWidth="1"/>
    <col min="13311" max="13318" width="19.85546875" style="28" customWidth="1"/>
    <col min="13319" max="13319" width="19.85546875" style="28" bestFit="1" customWidth="1"/>
    <col min="13320" max="13564" width="8.85546875" style="28"/>
    <col min="13565" max="13565" width="6.28515625" style="28" bestFit="1" customWidth="1"/>
    <col min="13566" max="13566" width="72" style="28" bestFit="1" customWidth="1"/>
    <col min="13567" max="13574" width="19.85546875" style="28" customWidth="1"/>
    <col min="13575" max="13575" width="19.85546875" style="28" bestFit="1" customWidth="1"/>
    <col min="13576" max="13820" width="8.85546875" style="28"/>
    <col min="13821" max="13821" width="6.28515625" style="28" bestFit="1" customWidth="1"/>
    <col min="13822" max="13822" width="72" style="28" bestFit="1" customWidth="1"/>
    <col min="13823" max="13830" width="19.85546875" style="28" customWidth="1"/>
    <col min="13831" max="13831" width="19.85546875" style="28" bestFit="1" customWidth="1"/>
    <col min="13832" max="14076" width="8.85546875" style="28"/>
    <col min="14077" max="14077" width="6.28515625" style="28" bestFit="1" customWidth="1"/>
    <col min="14078" max="14078" width="72" style="28" bestFit="1" customWidth="1"/>
    <col min="14079" max="14086" width="19.85546875" style="28" customWidth="1"/>
    <col min="14087" max="14087" width="19.85546875" style="28" bestFit="1" customWidth="1"/>
    <col min="14088" max="14332" width="8.85546875" style="28"/>
    <col min="14333" max="14333" width="6.28515625" style="28" bestFit="1" customWidth="1"/>
    <col min="14334" max="14334" width="72" style="28" bestFit="1" customWidth="1"/>
    <col min="14335" max="14342" width="19.85546875" style="28" customWidth="1"/>
    <col min="14343" max="14343" width="19.85546875" style="28" bestFit="1" customWidth="1"/>
    <col min="14344" max="14588" width="8.85546875" style="28"/>
    <col min="14589" max="14589" width="6.28515625" style="28" bestFit="1" customWidth="1"/>
    <col min="14590" max="14590" width="72" style="28" bestFit="1" customWidth="1"/>
    <col min="14591" max="14598" width="19.85546875" style="28" customWidth="1"/>
    <col min="14599" max="14599" width="19.85546875" style="28" bestFit="1" customWidth="1"/>
    <col min="14600" max="14844" width="8.85546875" style="28"/>
    <col min="14845" max="14845" width="6.28515625" style="28" bestFit="1" customWidth="1"/>
    <col min="14846" max="14846" width="72" style="28" bestFit="1" customWidth="1"/>
    <col min="14847" max="14854" width="19.85546875" style="28" customWidth="1"/>
    <col min="14855" max="14855" width="19.85546875" style="28" bestFit="1" customWidth="1"/>
    <col min="14856" max="15100" width="8.85546875" style="28"/>
    <col min="15101" max="15101" width="6.28515625" style="28" bestFit="1" customWidth="1"/>
    <col min="15102" max="15102" width="72" style="28" bestFit="1" customWidth="1"/>
    <col min="15103" max="15110" width="19.85546875" style="28" customWidth="1"/>
    <col min="15111" max="15111" width="19.85546875" style="28" bestFit="1" customWidth="1"/>
    <col min="15112" max="15356" width="8.85546875" style="28"/>
    <col min="15357" max="15357" width="6.28515625" style="28" bestFit="1" customWidth="1"/>
    <col min="15358" max="15358" width="72" style="28" bestFit="1" customWidth="1"/>
    <col min="15359" max="15366" width="19.85546875" style="28" customWidth="1"/>
    <col min="15367" max="15367" width="19.85546875" style="28" bestFit="1" customWidth="1"/>
    <col min="15368" max="15612" width="8.85546875" style="28"/>
    <col min="15613" max="15613" width="6.28515625" style="28" bestFit="1" customWidth="1"/>
    <col min="15614" max="15614" width="72" style="28" bestFit="1" customWidth="1"/>
    <col min="15615" max="15622" width="19.85546875" style="28" customWidth="1"/>
    <col min="15623" max="15623" width="19.85546875" style="28" bestFit="1" customWidth="1"/>
    <col min="15624" max="15868" width="8.85546875" style="28"/>
    <col min="15869" max="15869" width="6.28515625" style="28" bestFit="1" customWidth="1"/>
    <col min="15870" max="15870" width="72" style="28" bestFit="1" customWidth="1"/>
    <col min="15871" max="15878" width="19.85546875" style="28" customWidth="1"/>
    <col min="15879" max="15879" width="19.85546875" style="28" bestFit="1" customWidth="1"/>
    <col min="15880" max="16124" width="8.85546875" style="28"/>
    <col min="16125" max="16125" width="6.28515625" style="28" bestFit="1" customWidth="1"/>
    <col min="16126" max="16126" width="72" style="28" bestFit="1" customWidth="1"/>
    <col min="16127" max="16134" width="19.85546875" style="28" customWidth="1"/>
    <col min="16135" max="16135" width="19.85546875" style="28" bestFit="1" customWidth="1"/>
    <col min="16136" max="16384" width="8.85546875" style="28"/>
  </cols>
  <sheetData>
    <row r="1" spans="1:7" x14ac:dyDescent="0.2">
      <c r="A1" s="93"/>
      <c r="B1" s="94"/>
      <c r="C1" s="94"/>
      <c r="D1" s="94"/>
      <c r="E1" s="94"/>
      <c r="F1" s="94"/>
      <c r="G1" s="95"/>
    </row>
    <row r="2" spans="1:7" x14ac:dyDescent="0.2">
      <c r="A2" s="96"/>
      <c r="B2" s="97"/>
      <c r="C2" s="97"/>
      <c r="D2" s="97"/>
      <c r="E2" s="97"/>
      <c r="F2" s="97"/>
      <c r="G2" s="98"/>
    </row>
    <row r="3" spans="1:7" x14ac:dyDescent="0.2">
      <c r="A3" s="96"/>
      <c r="B3" s="97"/>
      <c r="C3" s="97"/>
      <c r="D3" s="97"/>
      <c r="E3" s="97"/>
      <c r="F3" s="97"/>
      <c r="G3" s="98"/>
    </row>
    <row r="4" spans="1:7" ht="27" customHeight="1" x14ac:dyDescent="0.2">
      <c r="A4" s="99"/>
      <c r="B4" s="100"/>
      <c r="C4" s="100"/>
      <c r="D4" s="100"/>
      <c r="E4" s="100"/>
      <c r="F4" s="100"/>
      <c r="G4" s="101"/>
    </row>
    <row r="5" spans="1:7" ht="10.9" customHeight="1" x14ac:dyDescent="0.2">
      <c r="A5" s="102"/>
      <c r="B5" s="102"/>
      <c r="C5" s="102"/>
      <c r="D5" s="102"/>
      <c r="E5" s="102"/>
      <c r="F5" s="102"/>
      <c r="G5" s="102"/>
    </row>
    <row r="6" spans="1:7" ht="10.5" customHeight="1" x14ac:dyDescent="0.2">
      <c r="A6" s="189" t="s">
        <v>103</v>
      </c>
      <c r="B6" s="190"/>
      <c r="C6" s="190"/>
      <c r="D6" s="190"/>
      <c r="E6" s="190"/>
      <c r="F6" s="190"/>
      <c r="G6" s="191"/>
    </row>
    <row r="7" spans="1:7" ht="10.5" customHeight="1" x14ac:dyDescent="0.2">
      <c r="A7" s="192"/>
      <c r="B7" s="193"/>
      <c r="C7" s="193"/>
      <c r="D7" s="193"/>
      <c r="E7" s="193"/>
      <c r="F7" s="193"/>
      <c r="G7" s="194"/>
    </row>
    <row r="8" spans="1:7" ht="10.5" customHeight="1" x14ac:dyDescent="0.2"/>
    <row r="9" spans="1:7" ht="10.5" customHeight="1" x14ac:dyDescent="0.2">
      <c r="A9" s="176" t="s">
        <v>27</v>
      </c>
      <c r="B9" s="177" t="s">
        <v>104</v>
      </c>
      <c r="C9" s="176" t="s">
        <v>105</v>
      </c>
      <c r="D9" s="176"/>
      <c r="E9" s="176"/>
      <c r="F9" s="178" t="s">
        <v>106</v>
      </c>
      <c r="G9" s="179"/>
    </row>
    <row r="10" spans="1:7" ht="10.5" customHeight="1" x14ac:dyDescent="0.2">
      <c r="A10" s="176"/>
      <c r="B10" s="177"/>
      <c r="C10" s="180">
        <v>1</v>
      </c>
      <c r="D10" s="180">
        <v>2</v>
      </c>
      <c r="E10" s="180">
        <v>3</v>
      </c>
      <c r="F10" s="181"/>
      <c r="G10" s="182"/>
    </row>
    <row r="11" spans="1:7" ht="10.5" customHeight="1" x14ac:dyDescent="0.2">
      <c r="A11" s="183" t="str">
        <f>RESUMO!D15</f>
        <v>CONSTRUÇÃO DE SALAS</v>
      </c>
      <c r="B11" s="184"/>
      <c r="C11" s="184"/>
      <c r="D11" s="184"/>
      <c r="E11" s="184"/>
      <c r="F11" s="184"/>
      <c r="G11" s="185"/>
    </row>
    <row r="12" spans="1:7" ht="10.5" customHeight="1" x14ac:dyDescent="0.2">
      <c r="A12" s="186"/>
      <c r="B12" s="187"/>
      <c r="C12" s="187"/>
      <c r="D12" s="187"/>
      <c r="E12" s="187"/>
      <c r="F12" s="187"/>
      <c r="G12" s="188"/>
    </row>
    <row r="13" spans="1:7" ht="11.25" customHeight="1" x14ac:dyDescent="0.2">
      <c r="A13" s="158" t="s">
        <v>36</v>
      </c>
      <c r="B13" s="159" t="str">
        <f>RESUMO!D16</f>
        <v>SERVIÇOS PRELIMINARES</v>
      </c>
      <c r="C13" s="160">
        <v>1</v>
      </c>
      <c r="D13" s="160"/>
      <c r="E13" s="160"/>
      <c r="F13" s="160">
        <f>SUM(C13:E13)</f>
        <v>1</v>
      </c>
      <c r="G13" s="161">
        <f>RESUMO!I23</f>
        <v>42584.049999999996</v>
      </c>
    </row>
    <row r="14" spans="1:7" ht="11.25" customHeight="1" x14ac:dyDescent="0.2">
      <c r="A14" s="158"/>
      <c r="B14" s="162"/>
      <c r="C14" s="163">
        <f>C13*G13</f>
        <v>42584.049999999996</v>
      </c>
      <c r="D14" s="163"/>
      <c r="E14" s="163"/>
      <c r="F14" s="163">
        <f>SUM(C14:E14)</f>
        <v>42584.049999999996</v>
      </c>
      <c r="G14" s="164"/>
    </row>
    <row r="15" spans="1:7" ht="11.25" customHeight="1" x14ac:dyDescent="0.2">
      <c r="A15" s="158" t="s">
        <v>273</v>
      </c>
      <c r="B15" s="162" t="str">
        <f>RESUMO!D24</f>
        <v>MOVIMENTO DE TERRA</v>
      </c>
      <c r="C15" s="160">
        <v>1</v>
      </c>
      <c r="D15" s="160"/>
      <c r="E15" s="160"/>
      <c r="F15" s="160">
        <f t="shared" ref="F15:F42" si="0">SUM(C15:E15)</f>
        <v>1</v>
      </c>
      <c r="G15" s="161">
        <f>RESUMO!I26</f>
        <v>854.75</v>
      </c>
    </row>
    <row r="16" spans="1:7" ht="11.25" customHeight="1" x14ac:dyDescent="0.2">
      <c r="A16" s="158"/>
      <c r="B16" s="162"/>
      <c r="C16" s="163">
        <f>C15*G15</f>
        <v>854.75</v>
      </c>
      <c r="D16" s="163"/>
      <c r="E16" s="163"/>
      <c r="F16" s="163">
        <f t="shared" si="0"/>
        <v>854.75</v>
      </c>
      <c r="G16" s="164"/>
    </row>
    <row r="17" spans="1:7" ht="11.25" customHeight="1" x14ac:dyDescent="0.2">
      <c r="A17" s="158" t="s">
        <v>277</v>
      </c>
      <c r="B17" s="162" t="str">
        <f>RESUMO!D27</f>
        <v>FUNDAÇÕES / ESTRUTURA</v>
      </c>
      <c r="C17" s="160">
        <v>1</v>
      </c>
      <c r="D17" s="160"/>
      <c r="E17" s="160"/>
      <c r="F17" s="160">
        <f t="shared" si="0"/>
        <v>1</v>
      </c>
      <c r="G17" s="161">
        <f>RESUMO!I31</f>
        <v>55109.24</v>
      </c>
    </row>
    <row r="18" spans="1:7" ht="11.25" customHeight="1" x14ac:dyDescent="0.2">
      <c r="A18" s="158"/>
      <c r="B18" s="162"/>
      <c r="C18" s="163">
        <f>C17*G17</f>
        <v>55109.24</v>
      </c>
      <c r="D18" s="163"/>
      <c r="E18" s="165"/>
      <c r="F18" s="163">
        <f t="shared" si="0"/>
        <v>55109.24</v>
      </c>
      <c r="G18" s="164"/>
    </row>
    <row r="19" spans="1:7" ht="12" customHeight="1" x14ac:dyDescent="0.2">
      <c r="A19" s="158" t="s">
        <v>281</v>
      </c>
      <c r="B19" s="162" t="str">
        <f>RESUMO!D32</f>
        <v>PAREDES E PAINEIS</v>
      </c>
      <c r="C19" s="160">
        <v>0.6</v>
      </c>
      <c r="D19" s="160">
        <v>0.4</v>
      </c>
      <c r="E19" s="160"/>
      <c r="F19" s="160">
        <f t="shared" si="0"/>
        <v>1</v>
      </c>
      <c r="G19" s="161">
        <f>RESUMO!I34</f>
        <v>25812.92</v>
      </c>
    </row>
    <row r="20" spans="1:7" ht="12" customHeight="1" x14ac:dyDescent="0.2">
      <c r="A20" s="158"/>
      <c r="B20" s="162"/>
      <c r="C20" s="163">
        <f>C19*G19</f>
        <v>15487.751999999999</v>
      </c>
      <c r="D20" s="163">
        <f>D19*G19</f>
        <v>10325.168</v>
      </c>
      <c r="E20" s="163"/>
      <c r="F20" s="163">
        <f t="shared" si="0"/>
        <v>25812.92</v>
      </c>
      <c r="G20" s="164"/>
    </row>
    <row r="21" spans="1:7" ht="12" customHeight="1" x14ac:dyDescent="0.2">
      <c r="A21" s="158" t="s">
        <v>285</v>
      </c>
      <c r="B21" s="162" t="str">
        <f>RESUMO!D35</f>
        <v>COBERTURA</v>
      </c>
      <c r="C21" s="160"/>
      <c r="D21" s="160">
        <v>1</v>
      </c>
      <c r="E21" s="160"/>
      <c r="F21" s="160">
        <f t="shared" si="0"/>
        <v>1</v>
      </c>
      <c r="G21" s="161">
        <f>RESUMO!I40</f>
        <v>54062.67</v>
      </c>
    </row>
    <row r="22" spans="1:7" ht="12" customHeight="1" x14ac:dyDescent="0.2">
      <c r="A22" s="158"/>
      <c r="B22" s="162"/>
      <c r="C22" s="163"/>
      <c r="D22" s="163">
        <f>D21*G21</f>
        <v>54062.67</v>
      </c>
      <c r="E22" s="163"/>
      <c r="F22" s="163">
        <f t="shared" si="0"/>
        <v>54062.67</v>
      </c>
      <c r="G22" s="164"/>
    </row>
    <row r="23" spans="1:7" ht="12" customHeight="1" x14ac:dyDescent="0.2">
      <c r="A23" s="158" t="s">
        <v>292</v>
      </c>
      <c r="B23" s="162" t="str">
        <f>RESUMO!D41</f>
        <v>IMPERMEABILIZAÇÕES /TRATAMENTOS</v>
      </c>
      <c r="C23" s="160">
        <v>1</v>
      </c>
      <c r="D23" s="160"/>
      <c r="E23" s="160"/>
      <c r="F23" s="160">
        <f t="shared" si="0"/>
        <v>1</v>
      </c>
      <c r="G23" s="161">
        <f>RESUMO!I44</f>
        <v>13768.68</v>
      </c>
    </row>
    <row r="24" spans="1:7" ht="12" customHeight="1" x14ac:dyDescent="0.2">
      <c r="A24" s="158"/>
      <c r="B24" s="162"/>
      <c r="C24" s="163">
        <f>C23*G23</f>
        <v>13768.68</v>
      </c>
      <c r="D24" s="163"/>
      <c r="E24" s="163"/>
      <c r="F24" s="163">
        <f t="shared" si="0"/>
        <v>13768.68</v>
      </c>
      <c r="G24" s="164"/>
    </row>
    <row r="25" spans="1:7" ht="12" customHeight="1" x14ac:dyDescent="0.2">
      <c r="A25" s="158" t="s">
        <v>295</v>
      </c>
      <c r="B25" s="162" t="str">
        <f>RESUMO!D45</f>
        <v>ESQUADRIAS</v>
      </c>
      <c r="C25" s="160"/>
      <c r="D25" s="160">
        <v>1</v>
      </c>
      <c r="E25" s="160"/>
      <c r="F25" s="160">
        <f t="shared" si="0"/>
        <v>1</v>
      </c>
      <c r="G25" s="161">
        <f>RESUMO!I49</f>
        <v>29026.379999999997</v>
      </c>
    </row>
    <row r="26" spans="1:7" ht="12" customHeight="1" x14ac:dyDescent="0.2">
      <c r="A26" s="158"/>
      <c r="B26" s="162"/>
      <c r="C26" s="163"/>
      <c r="D26" s="163">
        <f>D25*G25</f>
        <v>29026.379999999997</v>
      </c>
      <c r="E26" s="163"/>
      <c r="F26" s="163">
        <f t="shared" si="0"/>
        <v>29026.379999999997</v>
      </c>
      <c r="G26" s="164"/>
    </row>
    <row r="27" spans="1:7" ht="12" customHeight="1" x14ac:dyDescent="0.2">
      <c r="A27" s="158" t="s">
        <v>301</v>
      </c>
      <c r="B27" s="162" t="str">
        <f>RESUMO!D50</f>
        <v>REVESTIMENTOS</v>
      </c>
      <c r="C27" s="160"/>
      <c r="D27" s="160">
        <v>1</v>
      </c>
      <c r="E27" s="160"/>
      <c r="F27" s="160">
        <f t="shared" si="0"/>
        <v>1</v>
      </c>
      <c r="G27" s="161">
        <f>RESUMO!I55</f>
        <v>32996.300000000003</v>
      </c>
    </row>
    <row r="28" spans="1:7" ht="12" customHeight="1" x14ac:dyDescent="0.2">
      <c r="A28" s="158"/>
      <c r="B28" s="162"/>
      <c r="C28" s="163"/>
      <c r="D28" s="163">
        <f>D27*G27</f>
        <v>32996.300000000003</v>
      </c>
      <c r="E28" s="163"/>
      <c r="F28" s="163">
        <f t="shared" si="0"/>
        <v>32996.300000000003</v>
      </c>
      <c r="G28" s="164"/>
    </row>
    <row r="29" spans="1:7" ht="12" customHeight="1" x14ac:dyDescent="0.2">
      <c r="A29" s="158" t="s">
        <v>299</v>
      </c>
      <c r="B29" s="162" t="str">
        <f>RESUMO!D56</f>
        <v>PISOS</v>
      </c>
      <c r="C29" s="160"/>
      <c r="D29" s="160">
        <v>0.9</v>
      </c>
      <c r="E29" s="160">
        <v>0.1</v>
      </c>
      <c r="F29" s="160">
        <f t="shared" si="0"/>
        <v>1</v>
      </c>
      <c r="G29" s="161">
        <f>RESUMO!I60</f>
        <v>32280.21</v>
      </c>
    </row>
    <row r="30" spans="1:7" ht="12" customHeight="1" x14ac:dyDescent="0.2">
      <c r="A30" s="158"/>
      <c r="B30" s="162"/>
      <c r="C30" s="163"/>
      <c r="D30" s="163">
        <f>D29*G29</f>
        <v>29052.188999999998</v>
      </c>
      <c r="E30" s="163">
        <f>E29*G29</f>
        <v>3228.0210000000002</v>
      </c>
      <c r="F30" s="163">
        <f t="shared" si="0"/>
        <v>32280.21</v>
      </c>
      <c r="G30" s="164"/>
    </row>
    <row r="31" spans="1:7" x14ac:dyDescent="0.2">
      <c r="A31" s="158" t="s">
        <v>308</v>
      </c>
      <c r="B31" s="162" t="str">
        <f>RESUMO!D61</f>
        <v>FORROS</v>
      </c>
      <c r="C31" s="160"/>
      <c r="D31" s="160">
        <v>1</v>
      </c>
      <c r="E31" s="160"/>
      <c r="F31" s="160">
        <f t="shared" si="0"/>
        <v>1</v>
      </c>
      <c r="G31" s="161">
        <f>RESUMO!I64</f>
        <v>17399.52</v>
      </c>
    </row>
    <row r="32" spans="1:7" x14ac:dyDescent="0.2">
      <c r="A32" s="158"/>
      <c r="B32" s="162"/>
      <c r="C32" s="163"/>
      <c r="D32" s="163">
        <f>D31*G31</f>
        <v>17399.52</v>
      </c>
      <c r="E32" s="163"/>
      <c r="F32" s="163">
        <f t="shared" si="0"/>
        <v>17399.52</v>
      </c>
      <c r="G32" s="164"/>
    </row>
    <row r="33" spans="1:7" ht="12" customHeight="1" x14ac:dyDescent="0.2">
      <c r="A33" s="158" t="s">
        <v>309</v>
      </c>
      <c r="B33" s="162" t="str">
        <f>RESUMO!D65</f>
        <v>PINTURAS</v>
      </c>
      <c r="C33" s="160"/>
      <c r="D33" s="160"/>
      <c r="E33" s="160">
        <v>1</v>
      </c>
      <c r="F33" s="160">
        <f t="shared" si="0"/>
        <v>1</v>
      </c>
      <c r="G33" s="161">
        <f>RESUMO!I67</f>
        <v>24694.2</v>
      </c>
    </row>
    <row r="34" spans="1:7" ht="12" customHeight="1" x14ac:dyDescent="0.2">
      <c r="A34" s="158"/>
      <c r="B34" s="162"/>
      <c r="C34" s="163"/>
      <c r="D34" s="163"/>
      <c r="E34" s="163">
        <f>E33*G33</f>
        <v>24694.2</v>
      </c>
      <c r="F34" s="163">
        <f t="shared" si="0"/>
        <v>24694.2</v>
      </c>
      <c r="G34" s="164"/>
    </row>
    <row r="35" spans="1:7" ht="12" customHeight="1" x14ac:dyDescent="0.2">
      <c r="A35" s="158" t="s">
        <v>310</v>
      </c>
      <c r="B35" s="162" t="str">
        <f>RESUMO!D68</f>
        <v>INSTALAÇÕES ELÉTRICAS</v>
      </c>
      <c r="C35" s="160">
        <v>0.1</v>
      </c>
      <c r="D35" s="160">
        <v>0.8</v>
      </c>
      <c r="E35" s="160">
        <v>0.1</v>
      </c>
      <c r="F35" s="160">
        <f t="shared" si="0"/>
        <v>1</v>
      </c>
      <c r="G35" s="161">
        <f>RESUMO!I81</f>
        <v>22646.980000000003</v>
      </c>
    </row>
    <row r="36" spans="1:7" ht="11.25" customHeight="1" x14ac:dyDescent="0.2">
      <c r="A36" s="158"/>
      <c r="B36" s="162"/>
      <c r="C36" s="163">
        <f>C35*G35</f>
        <v>2264.6980000000003</v>
      </c>
      <c r="D36" s="163">
        <f>D35*G35</f>
        <v>18117.584000000003</v>
      </c>
      <c r="E36" s="163">
        <f>E35*G35</f>
        <v>2264.6980000000003</v>
      </c>
      <c r="F36" s="163">
        <f t="shared" si="0"/>
        <v>22646.980000000003</v>
      </c>
      <c r="G36" s="164"/>
    </row>
    <row r="37" spans="1:7" ht="11.25" customHeight="1" x14ac:dyDescent="0.2">
      <c r="A37" s="158" t="s">
        <v>331</v>
      </c>
      <c r="B37" s="162" t="str">
        <f>RESUMO!D82</f>
        <v>SERRALHEIRIA/ COMBATE INCÊNDIO/ ACESSORIOS</v>
      </c>
      <c r="C37" s="160"/>
      <c r="D37" s="160"/>
      <c r="E37" s="160">
        <v>1</v>
      </c>
      <c r="F37" s="160">
        <f t="shared" si="0"/>
        <v>1</v>
      </c>
      <c r="G37" s="161">
        <f>RESUMO!I86</f>
        <v>25816.54</v>
      </c>
    </row>
    <row r="38" spans="1:7" ht="12" customHeight="1" x14ac:dyDescent="0.2">
      <c r="A38" s="158"/>
      <c r="B38" s="162"/>
      <c r="C38" s="165"/>
      <c r="D38" s="165"/>
      <c r="E38" s="163">
        <f>E37*G37</f>
        <v>25816.54</v>
      </c>
      <c r="F38" s="163">
        <f t="shared" si="0"/>
        <v>25816.54</v>
      </c>
      <c r="G38" s="164"/>
    </row>
    <row r="39" spans="1:7" ht="11.25" customHeight="1" x14ac:dyDescent="0.2">
      <c r="A39" s="158" t="s">
        <v>335</v>
      </c>
      <c r="B39" s="162" t="str">
        <f>RESUMO!D87</f>
        <v>LIMPEZA FINAL</v>
      </c>
      <c r="C39" s="160"/>
      <c r="D39" s="160"/>
      <c r="E39" s="160">
        <v>1</v>
      </c>
      <c r="F39" s="160">
        <f t="shared" si="0"/>
        <v>1</v>
      </c>
      <c r="G39" s="161">
        <f>RESUMO!I89</f>
        <v>1296.8800000000001</v>
      </c>
    </row>
    <row r="40" spans="1:7" ht="10.5" customHeight="1" x14ac:dyDescent="0.2">
      <c r="A40" s="158"/>
      <c r="B40" s="162"/>
      <c r="C40" s="165"/>
      <c r="D40" s="163"/>
      <c r="E40" s="163">
        <f>E39*G39</f>
        <v>1296.8800000000001</v>
      </c>
      <c r="F40" s="163">
        <f t="shared" si="0"/>
        <v>1296.8800000000001</v>
      </c>
      <c r="G40" s="164"/>
    </row>
    <row r="41" spans="1:7" ht="10.5" customHeight="1" x14ac:dyDescent="0.2">
      <c r="A41" s="158" t="s">
        <v>337</v>
      </c>
      <c r="B41" s="162" t="str">
        <f>RESUMO!D90</f>
        <v>PASSARELA</v>
      </c>
      <c r="C41" s="160">
        <v>0.3</v>
      </c>
      <c r="D41" s="160">
        <v>0.4</v>
      </c>
      <c r="E41" s="160">
        <v>0.3</v>
      </c>
      <c r="F41" s="160">
        <f t="shared" si="0"/>
        <v>1</v>
      </c>
      <c r="G41" s="161">
        <f>RESUMO!I93</f>
        <v>28247.45</v>
      </c>
    </row>
    <row r="42" spans="1:7" ht="11.25" customHeight="1" x14ac:dyDescent="0.2">
      <c r="A42" s="158"/>
      <c r="B42" s="162"/>
      <c r="C42" s="166">
        <f>C41*G41</f>
        <v>8474.2350000000006</v>
      </c>
      <c r="D42" s="163">
        <f>D41*G41</f>
        <v>11298.980000000001</v>
      </c>
      <c r="E42" s="163">
        <f>E41*G41</f>
        <v>8474.2350000000006</v>
      </c>
      <c r="F42" s="163">
        <f t="shared" si="0"/>
        <v>28247.450000000004</v>
      </c>
      <c r="G42" s="164"/>
    </row>
    <row r="43" spans="1:7" ht="10.5" customHeight="1" x14ac:dyDescent="0.2">
      <c r="A43" s="183" t="str">
        <f>RESUMO!D95</f>
        <v>REPAROS EM GERAL</v>
      </c>
      <c r="B43" s="184"/>
      <c r="C43" s="184"/>
      <c r="D43" s="184"/>
      <c r="E43" s="184"/>
      <c r="F43" s="184"/>
      <c r="G43" s="185"/>
    </row>
    <row r="44" spans="1:7" ht="10.5" customHeight="1" x14ac:dyDescent="0.2">
      <c r="A44" s="186"/>
      <c r="B44" s="187"/>
      <c r="C44" s="187"/>
      <c r="D44" s="187"/>
      <c r="E44" s="187"/>
      <c r="F44" s="187"/>
      <c r="G44" s="188"/>
    </row>
    <row r="45" spans="1:7" x14ac:dyDescent="0.2">
      <c r="A45" s="158" t="s">
        <v>39</v>
      </c>
      <c r="B45" s="162" t="str">
        <f>RESUMO!D96</f>
        <v>PINTURAS</v>
      </c>
      <c r="C45" s="160">
        <v>0.3</v>
      </c>
      <c r="D45" s="160">
        <v>0.4</v>
      </c>
      <c r="E45" s="160">
        <v>0.3</v>
      </c>
      <c r="F45" s="160">
        <f t="shared" ref="F45:F46" si="1">SUM(C45:E45)</f>
        <v>1</v>
      </c>
      <c r="G45" s="161">
        <f>RESUMO!I101</f>
        <v>99200</v>
      </c>
    </row>
    <row r="46" spans="1:7" x14ac:dyDescent="0.2">
      <c r="A46" s="158"/>
      <c r="B46" s="162"/>
      <c r="C46" s="166">
        <f>C45*G45</f>
        <v>29760</v>
      </c>
      <c r="D46" s="166">
        <f>D45*G45</f>
        <v>39680</v>
      </c>
      <c r="E46" s="166">
        <f>E45*G45</f>
        <v>29760</v>
      </c>
      <c r="F46" s="163">
        <f t="shared" si="1"/>
        <v>99200</v>
      </c>
      <c r="G46" s="164"/>
    </row>
    <row r="47" spans="1:7" x14ac:dyDescent="0.2">
      <c r="A47" s="158" t="s">
        <v>570</v>
      </c>
      <c r="B47" s="162" t="str">
        <f>RESUMO!D102</f>
        <v>PISOS</v>
      </c>
      <c r="C47" s="160">
        <v>1</v>
      </c>
      <c r="D47" s="160"/>
      <c r="E47" s="160"/>
      <c r="F47" s="160">
        <f t="shared" ref="F47:F52" si="2">SUM(C47:E47)</f>
        <v>1</v>
      </c>
      <c r="G47" s="161">
        <f>RESUMO!I105</f>
        <v>15317.4</v>
      </c>
    </row>
    <row r="48" spans="1:7" x14ac:dyDescent="0.2">
      <c r="A48" s="158"/>
      <c r="B48" s="162"/>
      <c r="C48" s="166">
        <f>C47*G47</f>
        <v>15317.4</v>
      </c>
      <c r="D48" s="163"/>
      <c r="E48" s="163"/>
      <c r="F48" s="163">
        <f t="shared" si="2"/>
        <v>15317.4</v>
      </c>
      <c r="G48" s="164"/>
    </row>
    <row r="49" spans="1:7" x14ac:dyDescent="0.2">
      <c r="A49" s="158" t="s">
        <v>571</v>
      </c>
      <c r="B49" s="162" t="str">
        <f>RESUMO!D106</f>
        <v>INSTALAÇÕES ELÉTRICAS</v>
      </c>
      <c r="C49" s="160">
        <v>0.25</v>
      </c>
      <c r="D49" s="160">
        <v>0.25</v>
      </c>
      <c r="E49" s="160">
        <v>0.5</v>
      </c>
      <c r="F49" s="160">
        <f t="shared" si="2"/>
        <v>1</v>
      </c>
      <c r="G49" s="161">
        <f>RESUMO!I119</f>
        <v>78975.810000000012</v>
      </c>
    </row>
    <row r="50" spans="1:7" x14ac:dyDescent="0.2">
      <c r="A50" s="158"/>
      <c r="B50" s="162"/>
      <c r="C50" s="166">
        <f>C49*G49</f>
        <v>19743.952500000003</v>
      </c>
      <c r="D50" s="166">
        <f>D49*G49</f>
        <v>19743.952500000003</v>
      </c>
      <c r="E50" s="166">
        <f>E49*G49</f>
        <v>39487.905000000006</v>
      </c>
      <c r="F50" s="163">
        <f t="shared" si="2"/>
        <v>78975.810000000012</v>
      </c>
      <c r="G50" s="164"/>
    </row>
    <row r="51" spans="1:7" x14ac:dyDescent="0.2">
      <c r="A51" s="158" t="s">
        <v>575</v>
      </c>
      <c r="B51" s="162" t="str">
        <f>RESUMO!D120</f>
        <v>DEMAIS SERVIÇOS</v>
      </c>
      <c r="C51" s="160">
        <v>0.4</v>
      </c>
      <c r="D51" s="160">
        <v>0.4</v>
      </c>
      <c r="E51" s="160">
        <v>0.2</v>
      </c>
      <c r="F51" s="160">
        <f t="shared" si="2"/>
        <v>1</v>
      </c>
      <c r="G51" s="161">
        <f>RESUMO!I128</f>
        <v>12001.51</v>
      </c>
    </row>
    <row r="52" spans="1:7" x14ac:dyDescent="0.2">
      <c r="A52" s="158"/>
      <c r="B52" s="162"/>
      <c r="C52" s="166">
        <f>C51*G51</f>
        <v>4800.6040000000003</v>
      </c>
      <c r="D52" s="166">
        <f>D51*G51</f>
        <v>4800.6040000000003</v>
      </c>
      <c r="E52" s="166">
        <f>E51*G51</f>
        <v>2400.3020000000001</v>
      </c>
      <c r="F52" s="163">
        <f t="shared" si="2"/>
        <v>12001.51</v>
      </c>
      <c r="G52" s="164"/>
    </row>
    <row r="53" spans="1:7" x14ac:dyDescent="0.2">
      <c r="A53" s="167"/>
      <c r="B53" s="168"/>
      <c r="C53" s="167"/>
      <c r="D53" s="167"/>
      <c r="E53" s="167"/>
      <c r="F53" s="169"/>
      <c r="G53" s="167"/>
    </row>
    <row r="54" spans="1:7" x14ac:dyDescent="0.2">
      <c r="A54" s="158" t="s">
        <v>107</v>
      </c>
      <c r="B54" s="158"/>
      <c r="C54" s="170">
        <f>C14+C16+C18+C20+C22+C24+C26+C28+C30+C32+C34+C36+C38+C40+C42+C46+C48+C50+C52</f>
        <v>208165.36149999997</v>
      </c>
      <c r="D54" s="170">
        <f t="shared" ref="D54:F54" si="3">D14+D16+D18+D20+D22+D24+D26+D28+D30+D32+D34+D36+D38+D40+D42+D46+D48+D50+D52</f>
        <v>266503.34750000003</v>
      </c>
      <c r="E54" s="170">
        <f t="shared" si="3"/>
        <v>137422.78099999999</v>
      </c>
      <c r="F54" s="170">
        <f t="shared" si="3"/>
        <v>612091.49000000011</v>
      </c>
      <c r="G54" s="170">
        <f>SUM(G45:G52)+SUM(G13:G42)</f>
        <v>612091.49</v>
      </c>
    </row>
    <row r="55" spans="1:7" x14ac:dyDescent="0.2">
      <c r="A55" s="171" t="s">
        <v>108</v>
      </c>
      <c r="B55" s="171"/>
      <c r="C55" s="172">
        <f>C54/$G$54</f>
        <v>0.34008863854650223</v>
      </c>
      <c r="D55" s="172">
        <f>D54/$G$54</f>
        <v>0.43539789697125186</v>
      </c>
      <c r="E55" s="172">
        <f>E54/$G$54</f>
        <v>0.22451346448224593</v>
      </c>
      <c r="F55" s="172"/>
      <c r="G55" s="173"/>
    </row>
    <row r="56" spans="1:7" x14ac:dyDescent="0.2">
      <c r="A56" s="158" t="s">
        <v>109</v>
      </c>
      <c r="B56" s="158"/>
      <c r="C56" s="170">
        <f>C54</f>
        <v>208165.36149999997</v>
      </c>
      <c r="D56" s="170">
        <f>C56+D54</f>
        <v>474668.70900000003</v>
      </c>
      <c r="E56" s="170">
        <f t="shared" ref="E56" si="4">D56+E54</f>
        <v>612091.49</v>
      </c>
      <c r="F56" s="170"/>
      <c r="G56" s="174"/>
    </row>
    <row r="57" spans="1:7" x14ac:dyDescent="0.2">
      <c r="A57" s="171" t="s">
        <v>110</v>
      </c>
      <c r="B57" s="171"/>
      <c r="C57" s="175">
        <f>C55</f>
        <v>0.34008863854650223</v>
      </c>
      <c r="D57" s="175">
        <f>C57+D55</f>
        <v>0.77548653551775404</v>
      </c>
      <c r="E57" s="175">
        <f t="shared" ref="E57" si="5">D57+E55</f>
        <v>1</v>
      </c>
      <c r="F57" s="175"/>
      <c r="G57" s="173"/>
    </row>
  </sheetData>
  <mergeCells count="70">
    <mergeCell ref="B51:B52"/>
    <mergeCell ref="G51:G52"/>
    <mergeCell ref="A25:A26"/>
    <mergeCell ref="B25:B26"/>
    <mergeCell ref="A43:G44"/>
    <mergeCell ref="A45:A46"/>
    <mergeCell ref="G45:G46"/>
    <mergeCell ref="B45:B46"/>
    <mergeCell ref="A33:A34"/>
    <mergeCell ref="B33:B34"/>
    <mergeCell ref="G33:G34"/>
    <mergeCell ref="G41:G42"/>
    <mergeCell ref="A35:A36"/>
    <mergeCell ref="B35:B36"/>
    <mergeCell ref="G35:G36"/>
    <mergeCell ref="A37:A38"/>
    <mergeCell ref="B37:B38"/>
    <mergeCell ref="G37:G38"/>
    <mergeCell ref="G21:G22"/>
    <mergeCell ref="A15:A16"/>
    <mergeCell ref="B15:B16"/>
    <mergeCell ref="G15:G16"/>
    <mergeCell ref="A17:A18"/>
    <mergeCell ref="B17:B18"/>
    <mergeCell ref="G17:G18"/>
    <mergeCell ref="A29:A30"/>
    <mergeCell ref="B29:B30"/>
    <mergeCell ref="G29:G30"/>
    <mergeCell ref="A31:A32"/>
    <mergeCell ref="B31:B32"/>
    <mergeCell ref="G31:G32"/>
    <mergeCell ref="A1:G4"/>
    <mergeCell ref="A6:G7"/>
    <mergeCell ref="A9:A10"/>
    <mergeCell ref="B9:B10"/>
    <mergeCell ref="C9:E9"/>
    <mergeCell ref="F9:G10"/>
    <mergeCell ref="A5:G5"/>
    <mergeCell ref="A13:A14"/>
    <mergeCell ref="B13:B14"/>
    <mergeCell ref="G13:G14"/>
    <mergeCell ref="A11:G12"/>
    <mergeCell ref="B27:B28"/>
    <mergeCell ref="G27:G28"/>
    <mergeCell ref="B23:B24"/>
    <mergeCell ref="G23:G24"/>
    <mergeCell ref="A23:A24"/>
    <mergeCell ref="G25:G26"/>
    <mergeCell ref="A27:A28"/>
    <mergeCell ref="A19:A20"/>
    <mergeCell ref="B19:B20"/>
    <mergeCell ref="G19:G20"/>
    <mergeCell ref="A21:A22"/>
    <mergeCell ref="B21:B22"/>
    <mergeCell ref="A39:A40"/>
    <mergeCell ref="B39:B40"/>
    <mergeCell ref="G39:G40"/>
    <mergeCell ref="A57:B57"/>
    <mergeCell ref="A54:B54"/>
    <mergeCell ref="A55:B55"/>
    <mergeCell ref="A56:B56"/>
    <mergeCell ref="A41:A42"/>
    <mergeCell ref="B41:B42"/>
    <mergeCell ref="A47:A48"/>
    <mergeCell ref="B47:B48"/>
    <mergeCell ref="G47:G48"/>
    <mergeCell ref="A49:A50"/>
    <mergeCell ref="B49:B50"/>
    <mergeCell ref="G49:G50"/>
    <mergeCell ref="A51:A52"/>
  </mergeCells>
  <phoneticPr fontId="2" type="noConversion"/>
  <pageMargins left="0.25" right="0.25" top="0.75" bottom="0.75" header="0.3" footer="0.3"/>
  <pageSetup paperSize="9" scale="96" fitToHeight="0"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ORÇAMENTO</vt:lpstr>
      <vt:lpstr>BDI</vt:lpstr>
      <vt:lpstr>COMPOSIÇÕES</vt:lpstr>
      <vt:lpstr>CRONOGRAMA</vt:lpstr>
      <vt:lpstr>BDI!Area_de_impressao</vt:lpstr>
      <vt:lpstr>ORÇAMENTO!Area_de_impressao</vt:lpstr>
      <vt:lpstr>RESUMO!Area_de_impressao</vt:lpstr>
      <vt:lpstr>BDI!Titulos_de_impressao</vt:lpstr>
      <vt:lpstr>COMPOSIÇÕES!Titulos_de_impressao</vt:lpstr>
      <vt:lpstr>CRONOGRAMA!Titulos_de_impressao</vt:lpstr>
      <vt:lpstr>ORÇAMENTO!Titulos_de_impressao</vt:lpstr>
      <vt:lpstr>RESUMO!Titulos_de_impressao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M. Almeida</dc:creator>
  <cp:lastModifiedBy>Filipe Soares</cp:lastModifiedBy>
  <cp:lastPrinted>2021-06-09T18:47:05Z</cp:lastPrinted>
  <dcterms:created xsi:type="dcterms:W3CDTF">2015-06-05T18:19:34Z</dcterms:created>
  <dcterms:modified xsi:type="dcterms:W3CDTF">2021-06-09T18:53:24Z</dcterms:modified>
</cp:coreProperties>
</file>